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EstaPasta_de_trabalho" autoCompressPictures="0" defaultThemeVersion="124226"/>
  <mc:AlternateContent xmlns:mc="http://schemas.openxmlformats.org/markup-compatibility/2006">
    <mc:Choice Requires="x15">
      <x15ac:absPath xmlns:x15ac="http://schemas.microsoft.com/office/spreadsheetml/2010/11/ac" url="C:\Users\yanna.costa.ABAPA\Downloads\VDPs_Pontuacao_EXCEL\VDPs_Pontuacao_EXCEL\"/>
    </mc:Choice>
  </mc:AlternateContent>
  <xr:revisionPtr revIDLastSave="0" documentId="13_ncr:1_{526AD020-94AA-4C9B-9CA7-5256C47ED81E}" xr6:coauthVersionLast="47" xr6:coauthVersionMax="47" xr10:uidLastSave="{00000000-0000-0000-0000-000000000000}"/>
  <workbookProtection workbookAlgorithmName="SHA-512" workbookHashValue="cSyl3/2+mF1759oyzCe0AFUvNuIjZm4bMbB5dRrYr9s6+QLhWi7SzsgX8A9PboXenNiQeWOf9Qtw/yA31J7R+Q==" workbookSaltValue="lDIGO3/vjP6QCTZqHIdl6A==" workbookSpinCount="100000" lockStructure="1"/>
  <bookViews>
    <workbookView xWindow="-28920" yWindow="6090" windowWidth="29040" windowHeight="15720" tabRatio="687" activeTab="1" xr2:uid="{00000000-000D-0000-FFFF-FFFF00000000}"/>
  </bookViews>
  <sheets>
    <sheet name="Lista VCP_BCI_2025" sheetId="15" r:id="rId1"/>
    <sheet name="Lista VCP_ABR_2025(nao_editar)" sheetId="18" r:id="rId2"/>
    <sheet name="Resumo (nao_editar)" sheetId="20" r:id="rId3"/>
    <sheet name="Configuracao" sheetId="16" state="hidden" r:id="rId4"/>
  </sheets>
  <definedNames>
    <definedName name="_xlnm._FilterDatabase" localSheetId="1" hidden="1">'Lista VCP_ABR_2025(nao_editar)'!$B$239:$I$354</definedName>
    <definedName name="_xlnm._FilterDatabase" localSheetId="0" hidden="1">'Lista VCP_BCI_2025'!$B$236:$I$353</definedName>
    <definedName name="_xlnm._FilterDatabase" localSheetId="2" hidden="1">'Resumo (nao_editar)'!#REF!</definedName>
    <definedName name="_xlnm.Print_Area" localSheetId="1">'Lista VCP_ABR_2025(nao_editar)'!$B$1:$I$444</definedName>
    <definedName name="_xlnm.Print_Area" localSheetId="0">'Lista VCP_BCI_2025'!$B$1:$I$447</definedName>
    <definedName name="_xlnm.Print_Area" localSheetId="2">'Resumo (nao_editar)'!$B$4:$I$161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8" i="20" l="1"/>
  <c r="P380" i="18"/>
  <c r="O380" i="18"/>
  <c r="N380" i="18"/>
  <c r="M380" i="18"/>
  <c r="L380" i="18"/>
  <c r="K380" i="18"/>
  <c r="P423" i="18"/>
  <c r="O423" i="18"/>
  <c r="N423" i="18"/>
  <c r="M423" i="18"/>
  <c r="L423" i="18"/>
  <c r="K423" i="18"/>
  <c r="P130" i="18"/>
  <c r="O130" i="18"/>
  <c r="N130" i="18"/>
  <c r="M130" i="18"/>
  <c r="L130" i="18"/>
  <c r="K130" i="18"/>
  <c r="P129" i="18"/>
  <c r="O129" i="18"/>
  <c r="N129" i="18"/>
  <c r="M129" i="18"/>
  <c r="L129" i="18"/>
  <c r="K129" i="18"/>
  <c r="P128" i="18"/>
  <c r="O128" i="18"/>
  <c r="N128" i="18"/>
  <c r="M128" i="18"/>
  <c r="L128" i="18"/>
  <c r="K128" i="18"/>
  <c r="P384" i="15"/>
  <c r="O384" i="15"/>
  <c r="N384" i="15"/>
  <c r="M384" i="15"/>
  <c r="L384" i="15"/>
  <c r="K384" i="15"/>
  <c r="P474" i="15"/>
  <c r="O474" i="15"/>
  <c r="N474" i="15"/>
  <c r="M474" i="15"/>
  <c r="L474" i="15"/>
  <c r="K474" i="15"/>
  <c r="P473" i="15"/>
  <c r="O473" i="15"/>
  <c r="N473" i="15"/>
  <c r="M473" i="15"/>
  <c r="L473" i="15"/>
  <c r="K473" i="15"/>
  <c r="K475" i="15"/>
  <c r="L475" i="15"/>
  <c r="M475" i="15"/>
  <c r="N475" i="15"/>
  <c r="O475" i="15"/>
  <c r="P475" i="15"/>
  <c r="K476" i="15"/>
  <c r="L476" i="15"/>
  <c r="M476" i="15"/>
  <c r="N476" i="15"/>
  <c r="O476" i="15"/>
  <c r="P476" i="15"/>
  <c r="F101" i="18"/>
  <c r="N101" i="18" s="1"/>
  <c r="K101" i="15"/>
  <c r="L101" i="15"/>
  <c r="M101" i="15"/>
  <c r="N101" i="15"/>
  <c r="O101" i="15"/>
  <c r="P101" i="15"/>
  <c r="F440" i="18"/>
  <c r="N440" i="18" s="1"/>
  <c r="I440" i="18"/>
  <c r="H440" i="18"/>
  <c r="K440" i="18" s="1"/>
  <c r="G440" i="18"/>
  <c r="P440" i="18" s="1"/>
  <c r="I439" i="18"/>
  <c r="H439" i="18"/>
  <c r="L439" i="18" s="1"/>
  <c r="G439" i="18"/>
  <c r="O439" i="18" s="1"/>
  <c r="F439" i="18"/>
  <c r="N439" i="18" s="1"/>
  <c r="I438" i="18"/>
  <c r="H438" i="18"/>
  <c r="L438" i="18" s="1"/>
  <c r="G438" i="18"/>
  <c r="P438" i="18" s="1"/>
  <c r="F438" i="18"/>
  <c r="N438" i="18" s="1"/>
  <c r="I437" i="18"/>
  <c r="H437" i="18"/>
  <c r="K437" i="18" s="1"/>
  <c r="G437" i="18"/>
  <c r="O437" i="18" s="1"/>
  <c r="F437" i="18"/>
  <c r="N437" i="18" s="1"/>
  <c r="I436" i="18"/>
  <c r="H436" i="18"/>
  <c r="L436" i="18" s="1"/>
  <c r="G436" i="18"/>
  <c r="P436" i="18" s="1"/>
  <c r="F436" i="18"/>
  <c r="M436" i="18" s="1"/>
  <c r="I434" i="18"/>
  <c r="H434" i="18"/>
  <c r="K434" i="18" s="1"/>
  <c r="G434" i="18"/>
  <c r="P434" i="18" s="1"/>
  <c r="F434" i="18"/>
  <c r="N434" i="18" s="1"/>
  <c r="I433" i="18"/>
  <c r="H433" i="18"/>
  <c r="L433" i="18" s="1"/>
  <c r="G433" i="18"/>
  <c r="P433" i="18" s="1"/>
  <c r="F433" i="18"/>
  <c r="N433" i="18" s="1"/>
  <c r="I432" i="18"/>
  <c r="H432" i="18"/>
  <c r="L432" i="18" s="1"/>
  <c r="G432" i="18"/>
  <c r="P432" i="18" s="1"/>
  <c r="F432" i="18"/>
  <c r="N432" i="18" s="1"/>
  <c r="I431" i="18"/>
  <c r="H431" i="18"/>
  <c r="L431" i="18" s="1"/>
  <c r="G431" i="18"/>
  <c r="P431" i="18" s="1"/>
  <c r="F431" i="18"/>
  <c r="M431" i="18" s="1"/>
  <c r="I430" i="18"/>
  <c r="H430" i="18"/>
  <c r="K430" i="18" s="1"/>
  <c r="G430" i="18"/>
  <c r="O430" i="18" s="1"/>
  <c r="F430" i="18"/>
  <c r="N430" i="18" s="1"/>
  <c r="I429" i="18"/>
  <c r="H429" i="18"/>
  <c r="L429" i="18" s="1"/>
  <c r="G429" i="18"/>
  <c r="P429" i="18" s="1"/>
  <c r="F429" i="18"/>
  <c r="N429" i="18" s="1"/>
  <c r="I428" i="18"/>
  <c r="H428" i="18"/>
  <c r="L428" i="18" s="1"/>
  <c r="G428" i="18"/>
  <c r="P428" i="18" s="1"/>
  <c r="F428" i="18"/>
  <c r="M428" i="18" s="1"/>
  <c r="I427" i="18"/>
  <c r="H427" i="18"/>
  <c r="K427" i="18" s="1"/>
  <c r="G427" i="18"/>
  <c r="P427" i="18" s="1"/>
  <c r="F427" i="18"/>
  <c r="N427" i="18" s="1"/>
  <c r="I426" i="18"/>
  <c r="H426" i="18"/>
  <c r="L426" i="18" s="1"/>
  <c r="G426" i="18"/>
  <c r="O426" i="18" s="1"/>
  <c r="F426" i="18"/>
  <c r="N426" i="18" s="1"/>
  <c r="I425" i="18"/>
  <c r="H425" i="18"/>
  <c r="L425" i="18" s="1"/>
  <c r="G425" i="18"/>
  <c r="P425" i="18" s="1"/>
  <c r="F425" i="18"/>
  <c r="N425" i="18" s="1"/>
  <c r="I422" i="18"/>
  <c r="H422" i="18"/>
  <c r="L422" i="18" s="1"/>
  <c r="G422" i="18"/>
  <c r="P422" i="18" s="1"/>
  <c r="F422" i="18"/>
  <c r="N422" i="18" s="1"/>
  <c r="I420" i="18"/>
  <c r="H420" i="18"/>
  <c r="K420" i="18" s="1"/>
  <c r="G420" i="18"/>
  <c r="O420" i="18" s="1"/>
  <c r="F420" i="18"/>
  <c r="M420" i="18" s="1"/>
  <c r="I421" i="18"/>
  <c r="H421" i="18"/>
  <c r="L421" i="18" s="1"/>
  <c r="G421" i="18"/>
  <c r="P421" i="18" s="1"/>
  <c r="F421" i="18"/>
  <c r="M421" i="18" s="1"/>
  <c r="I419" i="18"/>
  <c r="H419" i="18"/>
  <c r="L419" i="18" s="1"/>
  <c r="G419" i="18"/>
  <c r="P419" i="18" s="1"/>
  <c r="F419" i="18"/>
  <c r="N419" i="18" s="1"/>
  <c r="I397" i="18"/>
  <c r="H397" i="18"/>
  <c r="L397" i="18" s="1"/>
  <c r="G397" i="18"/>
  <c r="P397" i="18" s="1"/>
  <c r="F397" i="18"/>
  <c r="N397" i="18" s="1"/>
  <c r="I396" i="18"/>
  <c r="H396" i="18"/>
  <c r="L396" i="18" s="1"/>
  <c r="G396" i="18"/>
  <c r="O396" i="18" s="1"/>
  <c r="F396" i="18"/>
  <c r="M396" i="18" s="1"/>
  <c r="I395" i="18"/>
  <c r="H395" i="18"/>
  <c r="L395" i="18" s="1"/>
  <c r="G395" i="18"/>
  <c r="O395" i="18" s="1"/>
  <c r="F395" i="18"/>
  <c r="N395" i="18" s="1"/>
  <c r="I394" i="18"/>
  <c r="H394" i="18"/>
  <c r="K394" i="18" s="1"/>
  <c r="G394" i="18"/>
  <c r="P394" i="18" s="1"/>
  <c r="F394" i="18"/>
  <c r="N394" i="18" s="1"/>
  <c r="I393" i="18"/>
  <c r="H393" i="18"/>
  <c r="K393" i="18" s="1"/>
  <c r="G393" i="18"/>
  <c r="P393" i="18" s="1"/>
  <c r="F393" i="18"/>
  <c r="N393" i="18" s="1"/>
  <c r="I392" i="18"/>
  <c r="H392" i="18"/>
  <c r="K392" i="18" s="1"/>
  <c r="G392" i="18"/>
  <c r="O392" i="18" s="1"/>
  <c r="F392" i="18"/>
  <c r="N392" i="18" s="1"/>
  <c r="I391" i="18"/>
  <c r="H391" i="18"/>
  <c r="L391" i="18" s="1"/>
  <c r="G391" i="18"/>
  <c r="O391" i="18" s="1"/>
  <c r="F391" i="18"/>
  <c r="N391" i="18" s="1"/>
  <c r="I390" i="18"/>
  <c r="H390" i="18"/>
  <c r="K390" i="18" s="1"/>
  <c r="G390" i="18"/>
  <c r="P390" i="18" s="1"/>
  <c r="F390" i="18"/>
  <c r="N390" i="18" s="1"/>
  <c r="I389" i="18"/>
  <c r="H389" i="18"/>
  <c r="K389" i="18" s="1"/>
  <c r="G389" i="18"/>
  <c r="P389" i="18" s="1"/>
  <c r="F389" i="18"/>
  <c r="N389" i="18" s="1"/>
  <c r="I387" i="18"/>
  <c r="H387" i="18"/>
  <c r="L387" i="18" s="1"/>
  <c r="G387" i="18"/>
  <c r="P387" i="18" s="1"/>
  <c r="F387" i="18"/>
  <c r="N387" i="18" s="1"/>
  <c r="I386" i="18"/>
  <c r="H386" i="18"/>
  <c r="K386" i="18" s="1"/>
  <c r="G386" i="18"/>
  <c r="O386" i="18" s="1"/>
  <c r="F386" i="18"/>
  <c r="N386" i="18" s="1"/>
  <c r="I385" i="18"/>
  <c r="H385" i="18"/>
  <c r="K385" i="18" s="1"/>
  <c r="G385" i="18"/>
  <c r="P385" i="18" s="1"/>
  <c r="F385" i="18"/>
  <c r="N385" i="18" s="1"/>
  <c r="I383" i="18"/>
  <c r="H383" i="18"/>
  <c r="L383" i="18" s="1"/>
  <c r="G383" i="18"/>
  <c r="P383" i="18" s="1"/>
  <c r="F383" i="18"/>
  <c r="N383" i="18" s="1"/>
  <c r="I382" i="18"/>
  <c r="H382" i="18"/>
  <c r="L382" i="18" s="1"/>
  <c r="G382" i="18"/>
  <c r="O382" i="18" s="1"/>
  <c r="F382" i="18"/>
  <c r="M382" i="18" s="1"/>
  <c r="I379" i="18"/>
  <c r="H379" i="18"/>
  <c r="L379" i="18" s="1"/>
  <c r="G379" i="18"/>
  <c r="P379" i="18" s="1"/>
  <c r="F379" i="18"/>
  <c r="N379" i="18" s="1"/>
  <c r="I378" i="18"/>
  <c r="H378" i="18"/>
  <c r="K378" i="18" s="1"/>
  <c r="G378" i="18"/>
  <c r="P378" i="18" s="1"/>
  <c r="F378" i="18"/>
  <c r="M378" i="18" s="1"/>
  <c r="I377" i="18"/>
  <c r="H377" i="18"/>
  <c r="K377" i="18" s="1"/>
  <c r="G377" i="18"/>
  <c r="P377" i="18" s="1"/>
  <c r="F377" i="18"/>
  <c r="N377" i="18" s="1"/>
  <c r="I376" i="18"/>
  <c r="H376" i="18"/>
  <c r="L376" i="18" s="1"/>
  <c r="G376" i="18"/>
  <c r="P376" i="18" s="1"/>
  <c r="F376" i="18"/>
  <c r="N376" i="18" s="1"/>
  <c r="I375" i="18"/>
  <c r="H375" i="18"/>
  <c r="K375" i="18" s="1"/>
  <c r="G375" i="18"/>
  <c r="P375" i="18" s="1"/>
  <c r="F375" i="18"/>
  <c r="N375" i="18" s="1"/>
  <c r="I353" i="18"/>
  <c r="H353" i="18"/>
  <c r="L353" i="18" s="1"/>
  <c r="G353" i="18"/>
  <c r="P353" i="18" s="1"/>
  <c r="F353" i="18"/>
  <c r="N353" i="18" s="1"/>
  <c r="I352" i="18"/>
  <c r="H352" i="18"/>
  <c r="L352" i="18" s="1"/>
  <c r="G352" i="18"/>
  <c r="O352" i="18" s="1"/>
  <c r="F352" i="18"/>
  <c r="N352" i="18" s="1"/>
  <c r="I351" i="18"/>
  <c r="H351" i="18"/>
  <c r="K351" i="18" s="1"/>
  <c r="G351" i="18"/>
  <c r="P351" i="18" s="1"/>
  <c r="F351" i="18"/>
  <c r="M351" i="18" s="1"/>
  <c r="I350" i="18"/>
  <c r="H350" i="18"/>
  <c r="L350" i="18" s="1"/>
  <c r="G350" i="18"/>
  <c r="P350" i="18" s="1"/>
  <c r="F350" i="18"/>
  <c r="M350" i="18" s="1"/>
  <c r="I349" i="18"/>
  <c r="H349" i="18"/>
  <c r="L349" i="18" s="1"/>
  <c r="G349" i="18"/>
  <c r="O349" i="18" s="1"/>
  <c r="F349" i="18"/>
  <c r="N349" i="18" s="1"/>
  <c r="I348" i="18"/>
  <c r="H348" i="18"/>
  <c r="L348" i="18" s="1"/>
  <c r="G348" i="18"/>
  <c r="P348" i="18" s="1"/>
  <c r="F348" i="18"/>
  <c r="N348" i="18" s="1"/>
  <c r="I347" i="18"/>
  <c r="H347" i="18"/>
  <c r="L347" i="18" s="1"/>
  <c r="G347" i="18"/>
  <c r="P347" i="18" s="1"/>
  <c r="F347" i="18"/>
  <c r="N347" i="18" s="1"/>
  <c r="I346" i="18"/>
  <c r="H346" i="18"/>
  <c r="L346" i="18" s="1"/>
  <c r="G346" i="18"/>
  <c r="O346" i="18" s="1"/>
  <c r="F346" i="18"/>
  <c r="N346" i="18" s="1"/>
  <c r="I345" i="18"/>
  <c r="H345" i="18"/>
  <c r="L345" i="18" s="1"/>
  <c r="G345" i="18"/>
  <c r="P345" i="18" s="1"/>
  <c r="F345" i="18"/>
  <c r="M345" i="18" s="1"/>
  <c r="I344" i="18"/>
  <c r="H344" i="18"/>
  <c r="L344" i="18" s="1"/>
  <c r="G344" i="18"/>
  <c r="P344" i="18" s="1"/>
  <c r="F344" i="18"/>
  <c r="N344" i="18" s="1"/>
  <c r="I343" i="18"/>
  <c r="H343" i="18"/>
  <c r="L343" i="18" s="1"/>
  <c r="G343" i="18"/>
  <c r="P343" i="18" s="1"/>
  <c r="F343" i="18"/>
  <c r="M343" i="18" s="1"/>
  <c r="I342" i="18"/>
  <c r="H342" i="18"/>
  <c r="L342" i="18" s="1"/>
  <c r="G342" i="18"/>
  <c r="P342" i="18" s="1"/>
  <c r="F342" i="18"/>
  <c r="M342" i="18" s="1"/>
  <c r="I341" i="18"/>
  <c r="H341" i="18"/>
  <c r="L341" i="18" s="1"/>
  <c r="G341" i="18"/>
  <c r="P341" i="18" s="1"/>
  <c r="F341" i="18"/>
  <c r="M341" i="18" s="1"/>
  <c r="I340" i="18"/>
  <c r="H340" i="18"/>
  <c r="K340" i="18" s="1"/>
  <c r="G340" i="18"/>
  <c r="P340" i="18" s="1"/>
  <c r="F340" i="18"/>
  <c r="M340" i="18" s="1"/>
  <c r="I339" i="18"/>
  <c r="H339" i="18"/>
  <c r="L339" i="18" s="1"/>
  <c r="G339" i="18"/>
  <c r="P339" i="18" s="1"/>
  <c r="F339" i="18"/>
  <c r="N339" i="18" s="1"/>
  <c r="I338" i="18"/>
  <c r="H338" i="18"/>
  <c r="L338" i="18" s="1"/>
  <c r="G338" i="18"/>
  <c r="O338" i="18" s="1"/>
  <c r="F338" i="18"/>
  <c r="N338" i="18" s="1"/>
  <c r="I337" i="18"/>
  <c r="H337" i="18"/>
  <c r="L337" i="18" s="1"/>
  <c r="G337" i="18"/>
  <c r="O337" i="18" s="1"/>
  <c r="F337" i="18"/>
  <c r="N337" i="18" s="1"/>
  <c r="I336" i="18"/>
  <c r="H336" i="18"/>
  <c r="L336" i="18" s="1"/>
  <c r="G336" i="18"/>
  <c r="P336" i="18" s="1"/>
  <c r="F336" i="18"/>
  <c r="N336" i="18" s="1"/>
  <c r="I335" i="18"/>
  <c r="H335" i="18"/>
  <c r="K335" i="18" s="1"/>
  <c r="G335" i="18"/>
  <c r="P335" i="18" s="1"/>
  <c r="F335" i="18"/>
  <c r="N335" i="18" s="1"/>
  <c r="I334" i="18"/>
  <c r="H334" i="18"/>
  <c r="L334" i="18" s="1"/>
  <c r="G334" i="18"/>
  <c r="P334" i="18" s="1"/>
  <c r="F334" i="18"/>
  <c r="N334" i="18" s="1"/>
  <c r="I332" i="18"/>
  <c r="H332" i="18"/>
  <c r="K332" i="18" s="1"/>
  <c r="G332" i="18"/>
  <c r="P332" i="18" s="1"/>
  <c r="F332" i="18"/>
  <c r="N332" i="18" s="1"/>
  <c r="I331" i="18"/>
  <c r="H331" i="18"/>
  <c r="K331" i="18" s="1"/>
  <c r="G331" i="18"/>
  <c r="P331" i="18" s="1"/>
  <c r="F331" i="18"/>
  <c r="N331" i="18" s="1"/>
  <c r="I330" i="18"/>
  <c r="H330" i="18"/>
  <c r="L330" i="18" s="1"/>
  <c r="G330" i="18"/>
  <c r="P330" i="18" s="1"/>
  <c r="F330" i="18"/>
  <c r="M330" i="18" s="1"/>
  <c r="I329" i="18"/>
  <c r="H329" i="18"/>
  <c r="L329" i="18" s="1"/>
  <c r="G329" i="18"/>
  <c r="P329" i="18" s="1"/>
  <c r="F329" i="18"/>
  <c r="N329" i="18" s="1"/>
  <c r="I327" i="18"/>
  <c r="H327" i="18"/>
  <c r="L327" i="18" s="1"/>
  <c r="G327" i="18"/>
  <c r="P327" i="18" s="1"/>
  <c r="F327" i="18"/>
  <c r="N327" i="18" s="1"/>
  <c r="I326" i="18"/>
  <c r="H326" i="18"/>
  <c r="L326" i="18" s="1"/>
  <c r="G326" i="18"/>
  <c r="O326" i="18" s="1"/>
  <c r="F326" i="18"/>
  <c r="N326" i="18" s="1"/>
  <c r="I325" i="18"/>
  <c r="H325" i="18"/>
  <c r="K325" i="18" s="1"/>
  <c r="G325" i="18"/>
  <c r="O325" i="18" s="1"/>
  <c r="F325" i="18"/>
  <c r="N325" i="18" s="1"/>
  <c r="I323" i="18"/>
  <c r="H323" i="18"/>
  <c r="L323" i="18" s="1"/>
  <c r="G323" i="18"/>
  <c r="P323" i="18" s="1"/>
  <c r="F323" i="18"/>
  <c r="N323" i="18" s="1"/>
  <c r="I322" i="18"/>
  <c r="H322" i="18"/>
  <c r="K322" i="18" s="1"/>
  <c r="G322" i="18"/>
  <c r="P322" i="18" s="1"/>
  <c r="F322" i="18"/>
  <c r="N322" i="18" s="1"/>
  <c r="I321" i="18"/>
  <c r="H321" i="18"/>
  <c r="L321" i="18" s="1"/>
  <c r="G321" i="18"/>
  <c r="P321" i="18" s="1"/>
  <c r="F321" i="18"/>
  <c r="N321" i="18" s="1"/>
  <c r="I320" i="18"/>
  <c r="H320" i="18"/>
  <c r="K320" i="18" s="1"/>
  <c r="G320" i="18"/>
  <c r="P320" i="18" s="1"/>
  <c r="F320" i="18"/>
  <c r="M320" i="18" s="1"/>
  <c r="I319" i="18"/>
  <c r="H319" i="18"/>
  <c r="L319" i="18" s="1"/>
  <c r="G319" i="18"/>
  <c r="P319" i="18" s="1"/>
  <c r="F319" i="18"/>
  <c r="N319" i="18" s="1"/>
  <c r="I317" i="18"/>
  <c r="H317" i="18"/>
  <c r="L317" i="18" s="1"/>
  <c r="G317" i="18"/>
  <c r="O317" i="18" s="1"/>
  <c r="F317" i="18"/>
  <c r="N317" i="18" s="1"/>
  <c r="I316" i="18"/>
  <c r="H316" i="18"/>
  <c r="L316" i="18" s="1"/>
  <c r="G316" i="18"/>
  <c r="O316" i="18" s="1"/>
  <c r="F316" i="18"/>
  <c r="N316" i="18" s="1"/>
  <c r="I314" i="18"/>
  <c r="H314" i="18"/>
  <c r="L314" i="18" s="1"/>
  <c r="G314" i="18"/>
  <c r="P314" i="18" s="1"/>
  <c r="F314" i="18"/>
  <c r="N314" i="18" s="1"/>
  <c r="I313" i="18"/>
  <c r="H313" i="18"/>
  <c r="L313" i="18" s="1"/>
  <c r="G313" i="18"/>
  <c r="P313" i="18" s="1"/>
  <c r="F313" i="18"/>
  <c r="M313" i="18" s="1"/>
  <c r="I311" i="18"/>
  <c r="H311" i="18"/>
  <c r="L311" i="18" s="1"/>
  <c r="G311" i="18"/>
  <c r="O311" i="18" s="1"/>
  <c r="F311" i="18"/>
  <c r="N311" i="18" s="1"/>
  <c r="I310" i="18"/>
  <c r="H310" i="18"/>
  <c r="K310" i="18" s="1"/>
  <c r="G310" i="18"/>
  <c r="P310" i="18" s="1"/>
  <c r="F310" i="18"/>
  <c r="N310" i="18" s="1"/>
  <c r="I309" i="18"/>
  <c r="H309" i="18"/>
  <c r="K309" i="18" s="1"/>
  <c r="G309" i="18"/>
  <c r="P309" i="18" s="1"/>
  <c r="F309" i="18"/>
  <c r="N309" i="18" s="1"/>
  <c r="I308" i="18"/>
  <c r="H308" i="18"/>
  <c r="K308" i="18" s="1"/>
  <c r="G308" i="18"/>
  <c r="P308" i="18" s="1"/>
  <c r="F308" i="18"/>
  <c r="N308" i="18" s="1"/>
  <c r="I306" i="18"/>
  <c r="H306" i="18"/>
  <c r="L306" i="18" s="1"/>
  <c r="G306" i="18"/>
  <c r="P306" i="18" s="1"/>
  <c r="F306" i="18"/>
  <c r="M306" i="18" s="1"/>
  <c r="I305" i="18"/>
  <c r="H305" i="18"/>
  <c r="L305" i="18" s="1"/>
  <c r="G305" i="18"/>
  <c r="P305" i="18" s="1"/>
  <c r="F305" i="18"/>
  <c r="N305" i="18" s="1"/>
  <c r="I303" i="18"/>
  <c r="H303" i="18"/>
  <c r="K303" i="18" s="1"/>
  <c r="G303" i="18"/>
  <c r="P303" i="18" s="1"/>
  <c r="F303" i="18"/>
  <c r="N303" i="18" s="1"/>
  <c r="I302" i="18"/>
  <c r="H302" i="18"/>
  <c r="L302" i="18" s="1"/>
  <c r="G302" i="18"/>
  <c r="P302" i="18" s="1"/>
  <c r="F302" i="18"/>
  <c r="M302" i="18" s="1"/>
  <c r="I301" i="18"/>
  <c r="H301" i="18"/>
  <c r="L301" i="18" s="1"/>
  <c r="G301" i="18"/>
  <c r="P301" i="18" s="1"/>
  <c r="F301" i="18"/>
  <c r="N301" i="18" s="1"/>
  <c r="I300" i="18"/>
  <c r="H300" i="18"/>
  <c r="K300" i="18" s="1"/>
  <c r="G300" i="18"/>
  <c r="O300" i="18" s="1"/>
  <c r="F300" i="18"/>
  <c r="N300" i="18" s="1"/>
  <c r="I299" i="18"/>
  <c r="H299" i="18"/>
  <c r="L299" i="18" s="1"/>
  <c r="G299" i="18"/>
  <c r="O299" i="18" s="1"/>
  <c r="F299" i="18"/>
  <c r="N299" i="18" s="1"/>
  <c r="I298" i="18"/>
  <c r="H298" i="18"/>
  <c r="K298" i="18" s="1"/>
  <c r="G298" i="18"/>
  <c r="P298" i="18" s="1"/>
  <c r="F298" i="18"/>
  <c r="N298" i="18" s="1"/>
  <c r="I297" i="18"/>
  <c r="H297" i="18"/>
  <c r="K297" i="18" s="1"/>
  <c r="G297" i="18"/>
  <c r="O297" i="18" s="1"/>
  <c r="F297" i="18"/>
  <c r="M297" i="18" s="1"/>
  <c r="I296" i="18"/>
  <c r="H296" i="18"/>
  <c r="K296" i="18" s="1"/>
  <c r="G296" i="18"/>
  <c r="P296" i="18" s="1"/>
  <c r="F296" i="18"/>
  <c r="M296" i="18" s="1"/>
  <c r="I295" i="18"/>
  <c r="H295" i="18"/>
  <c r="K295" i="18" s="1"/>
  <c r="G295" i="18"/>
  <c r="P295" i="18" s="1"/>
  <c r="F295" i="18"/>
  <c r="N295" i="18" s="1"/>
  <c r="I294" i="18"/>
  <c r="H294" i="18"/>
  <c r="K294" i="18" s="1"/>
  <c r="G294" i="18"/>
  <c r="O294" i="18" s="1"/>
  <c r="F294" i="18"/>
  <c r="N294" i="18" s="1"/>
  <c r="I293" i="18"/>
  <c r="H293" i="18"/>
  <c r="K293" i="18" s="1"/>
  <c r="G293" i="18"/>
  <c r="O293" i="18" s="1"/>
  <c r="F293" i="18"/>
  <c r="N293" i="18" s="1"/>
  <c r="I292" i="18"/>
  <c r="H292" i="18"/>
  <c r="K292" i="18" s="1"/>
  <c r="G292" i="18"/>
  <c r="O292" i="18" s="1"/>
  <c r="F292" i="18"/>
  <c r="N292" i="18" s="1"/>
  <c r="I291" i="18"/>
  <c r="H291" i="18"/>
  <c r="K291" i="18" s="1"/>
  <c r="G291" i="18"/>
  <c r="P291" i="18" s="1"/>
  <c r="F291" i="18"/>
  <c r="N291" i="18" s="1"/>
  <c r="I290" i="18"/>
  <c r="H290" i="18"/>
  <c r="K290" i="18" s="1"/>
  <c r="G290" i="18"/>
  <c r="O290" i="18" s="1"/>
  <c r="F290" i="18"/>
  <c r="M290" i="18" s="1"/>
  <c r="I289" i="18"/>
  <c r="H289" i="18"/>
  <c r="K289" i="18" s="1"/>
  <c r="G289" i="18"/>
  <c r="O289" i="18" s="1"/>
  <c r="F289" i="18"/>
  <c r="N289" i="18" s="1"/>
  <c r="I288" i="18"/>
  <c r="H288" i="18"/>
  <c r="L288" i="18" s="1"/>
  <c r="G288" i="18"/>
  <c r="P288" i="18" s="1"/>
  <c r="F288" i="18"/>
  <c r="N288" i="18" s="1"/>
  <c r="I286" i="18"/>
  <c r="H286" i="18"/>
  <c r="L286" i="18" s="1"/>
  <c r="G286" i="18"/>
  <c r="O286" i="18" s="1"/>
  <c r="F286" i="18"/>
  <c r="N286" i="18" s="1"/>
  <c r="I285" i="18"/>
  <c r="H285" i="18"/>
  <c r="L285" i="18" s="1"/>
  <c r="G285" i="18"/>
  <c r="P285" i="18" s="1"/>
  <c r="F285" i="18"/>
  <c r="M285" i="18" s="1"/>
  <c r="I283" i="18"/>
  <c r="H283" i="18"/>
  <c r="L283" i="18" s="1"/>
  <c r="G283" i="18"/>
  <c r="P283" i="18" s="1"/>
  <c r="F283" i="18"/>
  <c r="N283" i="18" s="1"/>
  <c r="I281" i="18"/>
  <c r="H281" i="18"/>
  <c r="L281" i="18" s="1"/>
  <c r="G281" i="18"/>
  <c r="P281" i="18" s="1"/>
  <c r="F281" i="18"/>
  <c r="M281" i="18" s="1"/>
  <c r="I279" i="18"/>
  <c r="H279" i="18"/>
  <c r="L279" i="18" s="1"/>
  <c r="G279" i="18"/>
  <c r="P279" i="18" s="1"/>
  <c r="F279" i="18"/>
  <c r="N279" i="18" s="1"/>
  <c r="I278" i="18"/>
  <c r="H278" i="18"/>
  <c r="L278" i="18" s="1"/>
  <c r="G278" i="18"/>
  <c r="O278" i="18" s="1"/>
  <c r="F278" i="18"/>
  <c r="N278" i="18" s="1"/>
  <c r="I277" i="18"/>
  <c r="H277" i="18"/>
  <c r="K277" i="18" s="1"/>
  <c r="G277" i="18"/>
  <c r="P277" i="18" s="1"/>
  <c r="F277" i="18"/>
  <c r="N277" i="18" s="1"/>
  <c r="I276" i="18"/>
  <c r="H276" i="18"/>
  <c r="L276" i="18" s="1"/>
  <c r="G276" i="18"/>
  <c r="P276" i="18" s="1"/>
  <c r="F276" i="18"/>
  <c r="N276" i="18" s="1"/>
  <c r="I275" i="18"/>
  <c r="H275" i="18"/>
  <c r="K275" i="18" s="1"/>
  <c r="G275" i="18"/>
  <c r="O275" i="18" s="1"/>
  <c r="F275" i="18"/>
  <c r="M275" i="18" s="1"/>
  <c r="I274" i="18"/>
  <c r="H274" i="18"/>
  <c r="L274" i="18" s="1"/>
  <c r="G274" i="18"/>
  <c r="O274" i="18" s="1"/>
  <c r="F274" i="18"/>
  <c r="N274" i="18" s="1"/>
  <c r="I273" i="18"/>
  <c r="H273" i="18"/>
  <c r="K273" i="18" s="1"/>
  <c r="G273" i="18"/>
  <c r="P273" i="18" s="1"/>
  <c r="F273" i="18"/>
  <c r="N273" i="18" s="1"/>
  <c r="I272" i="18"/>
  <c r="H272" i="18"/>
  <c r="L272" i="18" s="1"/>
  <c r="G272" i="18"/>
  <c r="O272" i="18" s="1"/>
  <c r="F272" i="18"/>
  <c r="N272" i="18" s="1"/>
  <c r="I271" i="18"/>
  <c r="H271" i="18"/>
  <c r="L271" i="18" s="1"/>
  <c r="G271" i="18"/>
  <c r="O271" i="18" s="1"/>
  <c r="F271" i="18"/>
  <c r="N271" i="18" s="1"/>
  <c r="I270" i="18"/>
  <c r="H270" i="18"/>
  <c r="L270" i="18" s="1"/>
  <c r="G270" i="18"/>
  <c r="P270" i="18" s="1"/>
  <c r="F270" i="18"/>
  <c r="M270" i="18" s="1"/>
  <c r="I269" i="18"/>
  <c r="H269" i="18"/>
  <c r="L269" i="18" s="1"/>
  <c r="G269" i="18"/>
  <c r="P269" i="18" s="1"/>
  <c r="F269" i="18"/>
  <c r="M269" i="18" s="1"/>
  <c r="I268" i="18"/>
  <c r="H268" i="18"/>
  <c r="L268" i="18" s="1"/>
  <c r="G268" i="18"/>
  <c r="P268" i="18" s="1"/>
  <c r="F268" i="18"/>
  <c r="N268" i="18" s="1"/>
  <c r="I267" i="18"/>
  <c r="H267" i="18"/>
  <c r="L267" i="18" s="1"/>
  <c r="G267" i="18"/>
  <c r="P267" i="18" s="1"/>
  <c r="F267" i="18"/>
  <c r="N267" i="18" s="1"/>
  <c r="I266" i="18"/>
  <c r="H266" i="18"/>
  <c r="L266" i="18" s="1"/>
  <c r="G266" i="18"/>
  <c r="P266" i="18" s="1"/>
  <c r="F266" i="18"/>
  <c r="N266" i="18" s="1"/>
  <c r="I265" i="18"/>
  <c r="H265" i="18"/>
  <c r="L265" i="18" s="1"/>
  <c r="G265" i="18"/>
  <c r="O265" i="18" s="1"/>
  <c r="F265" i="18"/>
  <c r="N265" i="18" s="1"/>
  <c r="I264" i="18"/>
  <c r="H264" i="18"/>
  <c r="L264" i="18" s="1"/>
  <c r="G264" i="18"/>
  <c r="O264" i="18" s="1"/>
  <c r="F264" i="18"/>
  <c r="M264" i="18" s="1"/>
  <c r="I263" i="18"/>
  <c r="H263" i="18"/>
  <c r="L263" i="18" s="1"/>
  <c r="G263" i="18"/>
  <c r="O263" i="18" s="1"/>
  <c r="F263" i="18"/>
  <c r="N263" i="18" s="1"/>
  <c r="I262" i="18"/>
  <c r="H262" i="18"/>
  <c r="L262" i="18" s="1"/>
  <c r="G262" i="18"/>
  <c r="P262" i="18" s="1"/>
  <c r="F262" i="18"/>
  <c r="M262" i="18" s="1"/>
  <c r="I261" i="18"/>
  <c r="H261" i="18"/>
  <c r="L261" i="18" s="1"/>
  <c r="G261" i="18"/>
  <c r="P261" i="18" s="1"/>
  <c r="F261" i="18"/>
  <c r="N261" i="18" s="1"/>
  <c r="I260" i="18"/>
  <c r="H260" i="18"/>
  <c r="L260" i="18" s="1"/>
  <c r="G260" i="18"/>
  <c r="P260" i="18" s="1"/>
  <c r="F260" i="18"/>
  <c r="N260" i="18" s="1"/>
  <c r="I259" i="18"/>
  <c r="H259" i="18"/>
  <c r="L259" i="18" s="1"/>
  <c r="G259" i="18"/>
  <c r="P259" i="18" s="1"/>
  <c r="F259" i="18"/>
  <c r="M259" i="18" s="1"/>
  <c r="I258" i="18"/>
  <c r="H258" i="18"/>
  <c r="L258" i="18" s="1"/>
  <c r="G258" i="18"/>
  <c r="O258" i="18" s="1"/>
  <c r="F258" i="18"/>
  <c r="N258" i="18" s="1"/>
  <c r="I256" i="18"/>
  <c r="H256" i="18"/>
  <c r="K256" i="18" s="1"/>
  <c r="G256" i="18"/>
  <c r="P256" i="18" s="1"/>
  <c r="F256" i="18"/>
  <c r="N256" i="18" s="1"/>
  <c r="I255" i="18"/>
  <c r="H255" i="18"/>
  <c r="L255" i="18" s="1"/>
  <c r="G255" i="18"/>
  <c r="P255" i="18" s="1"/>
  <c r="F255" i="18"/>
  <c r="N255" i="18" s="1"/>
  <c r="I254" i="18"/>
  <c r="H254" i="18"/>
  <c r="K254" i="18" s="1"/>
  <c r="G254" i="18"/>
  <c r="P254" i="18" s="1"/>
  <c r="F254" i="18"/>
  <c r="N254" i="18" s="1"/>
  <c r="I253" i="18"/>
  <c r="H253" i="18"/>
  <c r="L253" i="18" s="1"/>
  <c r="G253" i="18"/>
  <c r="P253" i="18" s="1"/>
  <c r="F253" i="18"/>
  <c r="N253" i="18" s="1"/>
  <c r="I252" i="18"/>
  <c r="H252" i="18"/>
  <c r="L252" i="18" s="1"/>
  <c r="G252" i="18"/>
  <c r="P252" i="18" s="1"/>
  <c r="F252" i="18"/>
  <c r="M252" i="18" s="1"/>
  <c r="I251" i="18"/>
  <c r="H251" i="18"/>
  <c r="L251" i="18" s="1"/>
  <c r="G251" i="18"/>
  <c r="O251" i="18" s="1"/>
  <c r="F251" i="18"/>
  <c r="N251" i="18" s="1"/>
  <c r="I250" i="18"/>
  <c r="H250" i="18"/>
  <c r="K250" i="18" s="1"/>
  <c r="G250" i="18"/>
  <c r="O250" i="18" s="1"/>
  <c r="F250" i="18"/>
  <c r="M250" i="18" s="1"/>
  <c r="I249" i="18"/>
  <c r="H249" i="18"/>
  <c r="L249" i="18" s="1"/>
  <c r="G249" i="18"/>
  <c r="P249" i="18" s="1"/>
  <c r="F249" i="18"/>
  <c r="N249" i="18" s="1"/>
  <c r="I247" i="18"/>
  <c r="H247" i="18"/>
  <c r="K247" i="18" s="1"/>
  <c r="G247" i="18"/>
  <c r="P247" i="18" s="1"/>
  <c r="F247" i="18"/>
  <c r="N247" i="18" s="1"/>
  <c r="I246" i="18"/>
  <c r="H246" i="18"/>
  <c r="L246" i="18" s="1"/>
  <c r="G246" i="18"/>
  <c r="P246" i="18" s="1"/>
  <c r="F246" i="18"/>
  <c r="N246" i="18" s="1"/>
  <c r="I244" i="18"/>
  <c r="H244" i="18"/>
  <c r="L244" i="18" s="1"/>
  <c r="G244" i="18"/>
  <c r="P244" i="18" s="1"/>
  <c r="F244" i="18"/>
  <c r="N244" i="18" s="1"/>
  <c r="I243" i="18"/>
  <c r="H243" i="18"/>
  <c r="L243" i="18" s="1"/>
  <c r="G243" i="18"/>
  <c r="P243" i="18" s="1"/>
  <c r="F243" i="18"/>
  <c r="M243" i="18" s="1"/>
  <c r="I242" i="18"/>
  <c r="H242" i="18"/>
  <c r="L242" i="18" s="1"/>
  <c r="G242" i="18"/>
  <c r="O242" i="18" s="1"/>
  <c r="F242" i="18"/>
  <c r="N242" i="18" s="1"/>
  <c r="I241" i="18"/>
  <c r="H241" i="18"/>
  <c r="L241" i="18" s="1"/>
  <c r="G241" i="18"/>
  <c r="P241" i="18" s="1"/>
  <c r="F241" i="18"/>
  <c r="N241" i="18" s="1"/>
  <c r="I240" i="18"/>
  <c r="H240" i="18"/>
  <c r="K240" i="18" s="1"/>
  <c r="G240" i="18"/>
  <c r="P240" i="18" s="1"/>
  <c r="F240" i="18"/>
  <c r="N240" i="18" s="1"/>
  <c r="I212" i="18"/>
  <c r="H212" i="18"/>
  <c r="K212" i="18" s="1"/>
  <c r="G212" i="18"/>
  <c r="P212" i="18" s="1"/>
  <c r="F212" i="18"/>
  <c r="M212" i="18" s="1"/>
  <c r="I211" i="18"/>
  <c r="H211" i="18"/>
  <c r="L211" i="18" s="1"/>
  <c r="G211" i="18"/>
  <c r="P211" i="18" s="1"/>
  <c r="F211" i="18"/>
  <c r="N211" i="18" s="1"/>
  <c r="I190" i="18"/>
  <c r="H190" i="18"/>
  <c r="L190" i="18" s="1"/>
  <c r="G190" i="18"/>
  <c r="P190" i="18" s="1"/>
  <c r="F190" i="18"/>
  <c r="M190" i="18" s="1"/>
  <c r="I189" i="18"/>
  <c r="H189" i="18"/>
  <c r="L189" i="18" s="1"/>
  <c r="G189" i="18"/>
  <c r="O189" i="18" s="1"/>
  <c r="F189" i="18"/>
  <c r="M189" i="18" s="1"/>
  <c r="I188" i="18"/>
  <c r="H188" i="18"/>
  <c r="K188" i="18" s="1"/>
  <c r="G188" i="18"/>
  <c r="O188" i="18" s="1"/>
  <c r="F188" i="18"/>
  <c r="M188" i="18" s="1"/>
  <c r="I187" i="18"/>
  <c r="H187" i="18"/>
  <c r="K187" i="18" s="1"/>
  <c r="G187" i="18"/>
  <c r="P187" i="18" s="1"/>
  <c r="F187" i="18"/>
  <c r="N187" i="18" s="1"/>
  <c r="I166" i="18"/>
  <c r="H166" i="18"/>
  <c r="L166" i="18" s="1"/>
  <c r="G166" i="18"/>
  <c r="P166" i="18" s="1"/>
  <c r="F166" i="18"/>
  <c r="M166" i="18" s="1"/>
  <c r="I165" i="18"/>
  <c r="H165" i="18"/>
  <c r="L165" i="18" s="1"/>
  <c r="G165" i="18"/>
  <c r="P165" i="18" s="1"/>
  <c r="F165" i="18"/>
  <c r="N165" i="18" s="1"/>
  <c r="I164" i="18"/>
  <c r="H164" i="18"/>
  <c r="G164" i="18"/>
  <c r="P164" i="18" s="1"/>
  <c r="F164" i="18"/>
  <c r="M164" i="18" s="1"/>
  <c r="I149" i="18"/>
  <c r="H149" i="18"/>
  <c r="K149" i="18" s="1"/>
  <c r="G149" i="18"/>
  <c r="P149" i="18" s="1"/>
  <c r="F149" i="18"/>
  <c r="N149" i="18" s="1"/>
  <c r="I148" i="18"/>
  <c r="H148" i="18"/>
  <c r="L148" i="18" s="1"/>
  <c r="G148" i="18"/>
  <c r="P148" i="18" s="1"/>
  <c r="F148" i="18"/>
  <c r="N148" i="18" s="1"/>
  <c r="I127" i="18"/>
  <c r="H127" i="18"/>
  <c r="L127" i="18" s="1"/>
  <c r="G127" i="18"/>
  <c r="P127" i="18" s="1"/>
  <c r="F127" i="18"/>
  <c r="N127" i="18" s="1"/>
  <c r="I126" i="18"/>
  <c r="H126" i="18"/>
  <c r="L126" i="18" s="1"/>
  <c r="G126" i="18"/>
  <c r="P126" i="18" s="1"/>
  <c r="F126" i="18"/>
  <c r="M126" i="18" s="1"/>
  <c r="I125" i="18"/>
  <c r="H125" i="18"/>
  <c r="L125" i="18" s="1"/>
  <c r="G125" i="18"/>
  <c r="P125" i="18" s="1"/>
  <c r="F125" i="18"/>
  <c r="N125" i="18" s="1"/>
  <c r="I124" i="18"/>
  <c r="H124" i="18"/>
  <c r="L124" i="18" s="1"/>
  <c r="G124" i="18"/>
  <c r="P124" i="18" s="1"/>
  <c r="F124" i="18"/>
  <c r="N124" i="18" s="1"/>
  <c r="I123" i="18"/>
  <c r="H123" i="18"/>
  <c r="L123" i="18" s="1"/>
  <c r="G123" i="18"/>
  <c r="O123" i="18" s="1"/>
  <c r="F123" i="18"/>
  <c r="N123" i="18" s="1"/>
  <c r="I122" i="18"/>
  <c r="H122" i="18"/>
  <c r="L122" i="18" s="1"/>
  <c r="G122" i="18"/>
  <c r="O122" i="18" s="1"/>
  <c r="F122" i="18"/>
  <c r="N122" i="18" s="1"/>
  <c r="I121" i="18"/>
  <c r="H121" i="18"/>
  <c r="L121" i="18" s="1"/>
  <c r="G121" i="18"/>
  <c r="O121" i="18" s="1"/>
  <c r="F121" i="18"/>
  <c r="N121" i="18" s="1"/>
  <c r="I120" i="18"/>
  <c r="H120" i="18"/>
  <c r="L120" i="18" s="1"/>
  <c r="G120" i="18"/>
  <c r="P120" i="18" s="1"/>
  <c r="F120" i="18"/>
  <c r="N120" i="18" s="1"/>
  <c r="I119" i="18"/>
  <c r="H119" i="18"/>
  <c r="L119" i="18" s="1"/>
  <c r="G119" i="18"/>
  <c r="P119" i="18" s="1"/>
  <c r="F119" i="18"/>
  <c r="N119" i="18" s="1"/>
  <c r="I118" i="18"/>
  <c r="H118" i="18"/>
  <c r="L118" i="18" s="1"/>
  <c r="G118" i="18"/>
  <c r="P118" i="18" s="1"/>
  <c r="F118" i="18"/>
  <c r="M118" i="18" s="1"/>
  <c r="I117" i="18"/>
  <c r="H117" i="18"/>
  <c r="K117" i="18" s="1"/>
  <c r="G117" i="18"/>
  <c r="P117" i="18" s="1"/>
  <c r="F117" i="18"/>
  <c r="N117" i="18" s="1"/>
  <c r="I116" i="18"/>
  <c r="H116" i="18"/>
  <c r="K116" i="18" s="1"/>
  <c r="G116" i="18"/>
  <c r="O116" i="18" s="1"/>
  <c r="F116" i="18"/>
  <c r="N116" i="18" s="1"/>
  <c r="I115" i="18"/>
  <c r="H115" i="18"/>
  <c r="L115" i="18" s="1"/>
  <c r="G115" i="18"/>
  <c r="O115" i="18" s="1"/>
  <c r="F115" i="18"/>
  <c r="N115" i="18" s="1"/>
  <c r="I114" i="18"/>
  <c r="H114" i="18"/>
  <c r="L114" i="18" s="1"/>
  <c r="G114" i="18"/>
  <c r="P114" i="18" s="1"/>
  <c r="F114" i="18"/>
  <c r="M114" i="18" s="1"/>
  <c r="I113" i="18"/>
  <c r="H113" i="18"/>
  <c r="K113" i="18" s="1"/>
  <c r="G113" i="18"/>
  <c r="O113" i="18" s="1"/>
  <c r="F113" i="18"/>
  <c r="N113" i="18" s="1"/>
  <c r="I112" i="18"/>
  <c r="H112" i="18"/>
  <c r="L112" i="18" s="1"/>
  <c r="G112" i="18"/>
  <c r="P112" i="18" s="1"/>
  <c r="F112" i="18"/>
  <c r="N112" i="18" s="1"/>
  <c r="I111" i="18"/>
  <c r="H111" i="18"/>
  <c r="K111" i="18" s="1"/>
  <c r="G111" i="18"/>
  <c r="P111" i="18" s="1"/>
  <c r="F111" i="18"/>
  <c r="N111" i="18" s="1"/>
  <c r="I110" i="18"/>
  <c r="H110" i="18"/>
  <c r="L110" i="18" s="1"/>
  <c r="G110" i="18"/>
  <c r="P110" i="18" s="1"/>
  <c r="F110" i="18"/>
  <c r="N110" i="18" s="1"/>
  <c r="I109" i="18"/>
  <c r="H109" i="18"/>
  <c r="K109" i="18" s="1"/>
  <c r="G109" i="18"/>
  <c r="P109" i="18" s="1"/>
  <c r="F109" i="18"/>
  <c r="N109" i="18" s="1"/>
  <c r="I108" i="18"/>
  <c r="H108" i="18"/>
  <c r="L108" i="18" s="1"/>
  <c r="G108" i="18"/>
  <c r="P108" i="18" s="1"/>
  <c r="F108" i="18"/>
  <c r="N108" i="18" s="1"/>
  <c r="I107" i="18"/>
  <c r="H107" i="18"/>
  <c r="K107" i="18" s="1"/>
  <c r="G107" i="18"/>
  <c r="P107" i="18" s="1"/>
  <c r="F107" i="18"/>
  <c r="N107" i="18" s="1"/>
  <c r="I106" i="18"/>
  <c r="H106" i="18"/>
  <c r="L106" i="18" s="1"/>
  <c r="G106" i="18"/>
  <c r="O106" i="18" s="1"/>
  <c r="F106" i="18"/>
  <c r="M106" i="18" s="1"/>
  <c r="I105" i="18"/>
  <c r="H105" i="18"/>
  <c r="K105" i="18" s="1"/>
  <c r="G105" i="18"/>
  <c r="O105" i="18" s="1"/>
  <c r="F105" i="18"/>
  <c r="N105" i="18" s="1"/>
  <c r="I104" i="18"/>
  <c r="H104" i="18"/>
  <c r="L104" i="18" s="1"/>
  <c r="G104" i="18"/>
  <c r="P104" i="18" s="1"/>
  <c r="F104" i="18"/>
  <c r="N104" i="18" s="1"/>
  <c r="I103" i="18"/>
  <c r="H103" i="18"/>
  <c r="L103" i="18" s="1"/>
  <c r="G103" i="18"/>
  <c r="O103" i="18" s="1"/>
  <c r="F103" i="18"/>
  <c r="N103" i="18" s="1"/>
  <c r="I102" i="18"/>
  <c r="H102" i="18"/>
  <c r="L102" i="18" s="1"/>
  <c r="G102" i="18"/>
  <c r="P102" i="18" s="1"/>
  <c r="F102" i="18"/>
  <c r="M102" i="18" s="1"/>
  <c r="I101" i="18"/>
  <c r="H101" i="18"/>
  <c r="L101" i="18" s="1"/>
  <c r="G101" i="18"/>
  <c r="P101" i="18" s="1"/>
  <c r="K473" i="18"/>
  <c r="K472" i="18"/>
  <c r="K471" i="18"/>
  <c r="K470" i="18"/>
  <c r="K469" i="18"/>
  <c r="K467" i="18"/>
  <c r="K466" i="18"/>
  <c r="P442" i="18"/>
  <c r="O442" i="18"/>
  <c r="N442" i="18"/>
  <c r="M442" i="18"/>
  <c r="L442" i="18"/>
  <c r="K442" i="18"/>
  <c r="P441" i="18"/>
  <c r="O441" i="18"/>
  <c r="N441" i="18"/>
  <c r="M441" i="18"/>
  <c r="L441" i="18"/>
  <c r="K441" i="18"/>
  <c r="K382" i="18"/>
  <c r="K355" i="18"/>
  <c r="K354" i="18"/>
  <c r="O323" i="18"/>
  <c r="K306" i="18"/>
  <c r="P217" i="18"/>
  <c r="O217" i="18"/>
  <c r="N217" i="18"/>
  <c r="M217" i="18"/>
  <c r="L217" i="18"/>
  <c r="K217" i="18"/>
  <c r="P216" i="18"/>
  <c r="O216" i="18"/>
  <c r="N216" i="18"/>
  <c r="M216" i="18"/>
  <c r="L216" i="18"/>
  <c r="K216" i="18"/>
  <c r="P215" i="18"/>
  <c r="O215" i="18"/>
  <c r="N215" i="18"/>
  <c r="M215" i="18"/>
  <c r="L215" i="18"/>
  <c r="K215" i="18"/>
  <c r="P214" i="18"/>
  <c r="O214" i="18"/>
  <c r="N214" i="18"/>
  <c r="M214" i="18"/>
  <c r="L214" i="18"/>
  <c r="K214" i="18"/>
  <c r="P213" i="18"/>
  <c r="O213" i="18"/>
  <c r="N213" i="18"/>
  <c r="M213" i="18"/>
  <c r="L213" i="18"/>
  <c r="K213" i="18"/>
  <c r="P133" i="18"/>
  <c r="O133" i="18"/>
  <c r="N133" i="18"/>
  <c r="M133" i="18"/>
  <c r="L133" i="18"/>
  <c r="K133" i="18"/>
  <c r="P132" i="18"/>
  <c r="O132" i="18"/>
  <c r="N132" i="18"/>
  <c r="M132" i="18"/>
  <c r="L132" i="18"/>
  <c r="K132" i="18"/>
  <c r="P131" i="18"/>
  <c r="O131" i="18"/>
  <c r="N131" i="18"/>
  <c r="M131" i="18"/>
  <c r="L131" i="18"/>
  <c r="K131" i="18"/>
  <c r="C68" i="18"/>
  <c r="M16" i="20" s="1"/>
  <c r="C67" i="18"/>
  <c r="M15" i="20" s="1"/>
  <c r="C66" i="18"/>
  <c r="M14" i="20" s="1"/>
  <c r="C65" i="18"/>
  <c r="M13" i="20" s="1"/>
  <c r="C64" i="18"/>
  <c r="M12" i="20" s="1"/>
  <c r="C63" i="18"/>
  <c r="M11" i="20" s="1"/>
  <c r="C62" i="18"/>
  <c r="M10" i="20" s="1"/>
  <c r="C61" i="18"/>
  <c r="M9" i="20" s="1"/>
  <c r="AB4" i="18"/>
  <c r="AB5" i="18" s="1"/>
  <c r="P424" i="15"/>
  <c r="O424" i="15"/>
  <c r="N424" i="15"/>
  <c r="M424" i="15"/>
  <c r="L424" i="15"/>
  <c r="K424" i="15"/>
  <c r="P421" i="15"/>
  <c r="O421" i="15"/>
  <c r="N421" i="15"/>
  <c r="M421" i="15"/>
  <c r="L421" i="15"/>
  <c r="K421" i="15"/>
  <c r="P383" i="15"/>
  <c r="O383" i="15"/>
  <c r="N383" i="15"/>
  <c r="M383" i="15"/>
  <c r="L383" i="15"/>
  <c r="K383" i="15"/>
  <c r="P379" i="15"/>
  <c r="O379" i="15"/>
  <c r="N379" i="15"/>
  <c r="M379" i="15"/>
  <c r="L379" i="15"/>
  <c r="K379" i="15"/>
  <c r="C69" i="15"/>
  <c r="C17" i="20" s="1"/>
  <c r="C68" i="15"/>
  <c r="C16" i="20" s="1"/>
  <c r="C67" i="15"/>
  <c r="C15" i="20" s="1"/>
  <c r="C66" i="15"/>
  <c r="C14" i="20" s="1"/>
  <c r="C65" i="15"/>
  <c r="C13" i="20" s="1"/>
  <c r="C64" i="15"/>
  <c r="C12" i="20" s="1"/>
  <c r="C63" i="15"/>
  <c r="C11" i="20" s="1"/>
  <c r="C62" i="15"/>
  <c r="C10" i="20" s="1"/>
  <c r="C61" i="15"/>
  <c r="C9" i="20" s="1"/>
  <c r="L325" i="18" l="1"/>
  <c r="L427" i="18"/>
  <c r="K330" i="18"/>
  <c r="K429" i="18"/>
  <c r="K347" i="18"/>
  <c r="L247" i="18"/>
  <c r="G67" i="18"/>
  <c r="F67" i="18" s="1"/>
  <c r="P15" i="20" s="1"/>
  <c r="L392" i="18"/>
  <c r="K349" i="18"/>
  <c r="L275" i="18"/>
  <c r="K165" i="18"/>
  <c r="K189" i="18"/>
  <c r="L250" i="18"/>
  <c r="K311" i="18"/>
  <c r="L378" i="18"/>
  <c r="L107" i="18"/>
  <c r="L256" i="18"/>
  <c r="K119" i="18"/>
  <c r="K261" i="18"/>
  <c r="K317" i="18"/>
  <c r="L335" i="18"/>
  <c r="P382" i="18"/>
  <c r="O385" i="18"/>
  <c r="L394" i="18"/>
  <c r="K431" i="18"/>
  <c r="P392" i="18"/>
  <c r="L351" i="18"/>
  <c r="K123" i="18"/>
  <c r="K265" i="18"/>
  <c r="K396" i="18"/>
  <c r="K299" i="18"/>
  <c r="K376" i="18"/>
  <c r="L277" i="18"/>
  <c r="K337" i="18"/>
  <c r="K387" i="18"/>
  <c r="K125" i="18"/>
  <c r="K271" i="18"/>
  <c r="L320" i="18"/>
  <c r="K339" i="18"/>
  <c r="K425" i="18"/>
  <c r="K436" i="18"/>
  <c r="K301" i="18"/>
  <c r="L322" i="18"/>
  <c r="K341" i="18"/>
  <c r="L390" i="18"/>
  <c r="K419" i="18"/>
  <c r="L420" i="18"/>
  <c r="L385" i="18"/>
  <c r="L273" i="18"/>
  <c r="L303" i="18"/>
  <c r="P297" i="18"/>
  <c r="O273" i="18"/>
  <c r="O332" i="18"/>
  <c r="O347" i="18"/>
  <c r="O390" i="18"/>
  <c r="O378" i="18"/>
  <c r="P263" i="18"/>
  <c r="O335" i="18"/>
  <c r="P121" i="18"/>
  <c r="P317" i="18"/>
  <c r="L440" i="18"/>
  <c r="P286" i="18"/>
  <c r="O309" i="18"/>
  <c r="O351" i="18"/>
  <c r="O353" i="18"/>
  <c r="L109" i="18"/>
  <c r="L240" i="18"/>
  <c r="L113" i="18"/>
  <c r="K115" i="18"/>
  <c r="M427" i="18"/>
  <c r="N431" i="18"/>
  <c r="P265" i="18"/>
  <c r="P289" i="18"/>
  <c r="P299" i="18"/>
  <c r="O427" i="18"/>
  <c r="O431" i="18"/>
  <c r="O320" i="18"/>
  <c r="O343" i="18"/>
  <c r="P396" i="18"/>
  <c r="P250" i="18"/>
  <c r="O267" i="18"/>
  <c r="O291" i="18"/>
  <c r="O433" i="18"/>
  <c r="O301" i="18"/>
  <c r="O127" i="18"/>
  <c r="P311" i="18"/>
  <c r="O259" i="18"/>
  <c r="O277" i="18"/>
  <c r="P293" i="18"/>
  <c r="O314" i="18"/>
  <c r="O419" i="18"/>
  <c r="O429" i="18"/>
  <c r="O440" i="18"/>
  <c r="O279" i="18"/>
  <c r="O303" i="18"/>
  <c r="P349" i="18"/>
  <c r="O254" i="18"/>
  <c r="O322" i="18"/>
  <c r="O256" i="18"/>
  <c r="O295" i="18"/>
  <c r="P337" i="18"/>
  <c r="P420" i="18"/>
  <c r="P271" i="18"/>
  <c r="P325" i="18"/>
  <c r="O376" i="18"/>
  <c r="O394" i="18"/>
  <c r="O111" i="18"/>
  <c r="K127" i="18"/>
  <c r="K244" i="18"/>
  <c r="K103" i="18"/>
  <c r="K121" i="18"/>
  <c r="L149" i="18"/>
  <c r="K252" i="18"/>
  <c r="L117" i="18"/>
  <c r="P346" i="18"/>
  <c r="O255" i="18"/>
  <c r="K288" i="18"/>
  <c r="K391" i="18"/>
  <c r="K383" i="18"/>
  <c r="O247" i="18"/>
  <c r="L105" i="18"/>
  <c r="P115" i="18"/>
  <c r="O125" i="18"/>
  <c r="L187" i="18"/>
  <c r="O269" i="18"/>
  <c r="O240" i="18"/>
  <c r="P189" i="18"/>
  <c r="L111" i="18"/>
  <c r="N296" i="18"/>
  <c r="N340" i="18"/>
  <c r="N320" i="18"/>
  <c r="O350" i="18"/>
  <c r="M433" i="18"/>
  <c r="N351" i="18"/>
  <c r="M419" i="18"/>
  <c r="O342" i="18"/>
  <c r="O148" i="18"/>
  <c r="O428" i="18"/>
  <c r="K352" i="18"/>
  <c r="P352" i="18"/>
  <c r="O101" i="18"/>
  <c r="O117" i="18"/>
  <c r="O149" i="18"/>
  <c r="K242" i="18"/>
  <c r="L254" i="18"/>
  <c r="P275" i="18"/>
  <c r="O288" i="18"/>
  <c r="N343" i="18"/>
  <c r="P105" i="18"/>
  <c r="P113" i="18"/>
  <c r="O187" i="18"/>
  <c r="O109" i="18"/>
  <c r="G64" i="18"/>
  <c r="F64" i="18" s="1"/>
  <c r="P12" i="20" s="1"/>
  <c r="L116" i="18"/>
  <c r="K122" i="18"/>
  <c r="L188" i="18"/>
  <c r="F176" i="18" s="1"/>
  <c r="P80" i="20" s="1"/>
  <c r="K246" i="18"/>
  <c r="L340" i="18"/>
  <c r="L437" i="18"/>
  <c r="K426" i="18"/>
  <c r="K432" i="18"/>
  <c r="L377" i="18"/>
  <c r="L386" i="18"/>
  <c r="K397" i="18"/>
  <c r="K190" i="18"/>
  <c r="F170" i="18" s="1"/>
  <c r="P74" i="20" s="1"/>
  <c r="K278" i="18"/>
  <c r="K342" i="18"/>
  <c r="O266" i="18"/>
  <c r="L389" i="18"/>
  <c r="L393" i="18"/>
  <c r="L430" i="18"/>
  <c r="L434" i="18"/>
  <c r="G68" i="18"/>
  <c r="F68" i="18" s="1"/>
  <c r="P16" i="20" s="1"/>
  <c r="K108" i="18"/>
  <c r="O243" i="18"/>
  <c r="P251" i="18"/>
  <c r="L300" i="18"/>
  <c r="L375" i="18"/>
  <c r="K428" i="18"/>
  <c r="O124" i="18"/>
  <c r="P188" i="18"/>
  <c r="O270" i="18"/>
  <c r="P300" i="18"/>
  <c r="P316" i="18"/>
  <c r="P338" i="18"/>
  <c r="P395" i="18"/>
  <c r="P437" i="18"/>
  <c r="P294" i="18"/>
  <c r="O421" i="18"/>
  <c r="O422" i="18"/>
  <c r="G63" i="18"/>
  <c r="F63" i="18" s="1"/>
  <c r="P11" i="20" s="1"/>
  <c r="P116" i="18"/>
  <c r="O166" i="18"/>
  <c r="O262" i="18"/>
  <c r="O298" i="18"/>
  <c r="O308" i="18"/>
  <c r="O331" i="18"/>
  <c r="O336" i="18"/>
  <c r="O104" i="18"/>
  <c r="O249" i="18"/>
  <c r="O253" i="18"/>
  <c r="O276" i="18"/>
  <c r="K283" i="18"/>
  <c r="O302" i="18"/>
  <c r="O313" i="18"/>
  <c r="M317" i="18"/>
  <c r="O321" i="18"/>
  <c r="K343" i="18"/>
  <c r="P430" i="18"/>
  <c r="O340" i="18"/>
  <c r="O377" i="18"/>
  <c r="O393" i="18"/>
  <c r="P272" i="18"/>
  <c r="O285" i="18"/>
  <c r="P290" i="18"/>
  <c r="O383" i="18"/>
  <c r="P122" i="18"/>
  <c r="O190" i="18"/>
  <c r="O246" i="18"/>
  <c r="P258" i="18"/>
  <c r="K269" i="18"/>
  <c r="K314" i="18"/>
  <c r="O319" i="18"/>
  <c r="O334" i="18"/>
  <c r="O348" i="18"/>
  <c r="O110" i="18"/>
  <c r="O164" i="18"/>
  <c r="O296" i="18"/>
  <c r="O310" i="18"/>
  <c r="O329" i="18"/>
  <c r="O344" i="18"/>
  <c r="P292" i="18"/>
  <c r="O375" i="18"/>
  <c r="P386" i="18"/>
  <c r="P439" i="18"/>
  <c r="O425" i="18"/>
  <c r="O434" i="18"/>
  <c r="O432" i="18"/>
  <c r="P391" i="18"/>
  <c r="O397" i="18"/>
  <c r="O389" i="18"/>
  <c r="O379" i="18"/>
  <c r="O339" i="18"/>
  <c r="O341" i="18"/>
  <c r="P326" i="18"/>
  <c r="O305" i="18"/>
  <c r="O283" i="18"/>
  <c r="O260" i="18"/>
  <c r="P264" i="18"/>
  <c r="O268" i="18"/>
  <c r="P274" i="18"/>
  <c r="O261" i="18"/>
  <c r="O212" i="18"/>
  <c r="P278" i="18"/>
  <c r="M241" i="18"/>
  <c r="O241" i="18"/>
  <c r="M437" i="18"/>
  <c r="N428" i="18"/>
  <c r="P426" i="18"/>
  <c r="M391" i="18"/>
  <c r="M389" i="18"/>
  <c r="M386" i="18"/>
  <c r="N341" i="18"/>
  <c r="M316" i="18"/>
  <c r="O281" i="18"/>
  <c r="M271" i="18"/>
  <c r="N270" i="18"/>
  <c r="M266" i="18"/>
  <c r="N264" i="18"/>
  <c r="M263" i="18"/>
  <c r="M261" i="18"/>
  <c r="N259" i="18"/>
  <c r="M258" i="18"/>
  <c r="N243" i="18"/>
  <c r="P242" i="18"/>
  <c r="N212" i="18"/>
  <c r="F201" i="18" s="1"/>
  <c r="P99" i="20" s="1"/>
  <c r="N188" i="18"/>
  <c r="N166" i="18"/>
  <c r="K102" i="18"/>
  <c r="K114" i="18"/>
  <c r="K166" i="18"/>
  <c r="K243" i="18"/>
  <c r="K264" i="18"/>
  <c r="K276" i="18"/>
  <c r="K313" i="18"/>
  <c r="K326" i="18"/>
  <c r="K346" i="18"/>
  <c r="G61" i="18"/>
  <c r="F61" i="18" s="1"/>
  <c r="P9" i="20" s="1"/>
  <c r="K241" i="18"/>
  <c r="K260" i="18"/>
  <c r="K262" i="18"/>
  <c r="K120" i="18"/>
  <c r="K164" i="18"/>
  <c r="K323" i="18"/>
  <c r="K106" i="18"/>
  <c r="K112" i="18"/>
  <c r="K126" i="18"/>
  <c r="G62" i="18"/>
  <c r="Q10" i="20" s="1"/>
  <c r="K148" i="18"/>
  <c r="F137" i="18" s="1"/>
  <c r="P50" i="20" s="1"/>
  <c r="L164" i="18"/>
  <c r="L212" i="18"/>
  <c r="F200" i="18" s="1"/>
  <c r="P98" i="20" s="1"/>
  <c r="K251" i="18"/>
  <c r="K104" i="18"/>
  <c r="K110" i="18"/>
  <c r="P123" i="18"/>
  <c r="M148" i="18"/>
  <c r="K270" i="18"/>
  <c r="K272" i="18"/>
  <c r="K281" i="18"/>
  <c r="K319" i="18"/>
  <c r="K329" i="18"/>
  <c r="K118" i="18"/>
  <c r="K124" i="18"/>
  <c r="K255" i="18"/>
  <c r="K334" i="18"/>
  <c r="K268" i="18"/>
  <c r="L308" i="18"/>
  <c r="K348" i="18"/>
  <c r="K421" i="18"/>
  <c r="M265" i="18"/>
  <c r="M279" i="18"/>
  <c r="M311" i="18"/>
  <c r="N420" i="18"/>
  <c r="M425" i="18"/>
  <c r="M149" i="18"/>
  <c r="N190" i="18"/>
  <c r="M273" i="18"/>
  <c r="M277" i="18"/>
  <c r="M283" i="18"/>
  <c r="M309" i="18"/>
  <c r="M332" i="18"/>
  <c r="M397" i="18"/>
  <c r="M107" i="18"/>
  <c r="M165" i="18"/>
  <c r="F154" i="18" s="1"/>
  <c r="M242" i="18"/>
  <c r="N306" i="18"/>
  <c r="N330" i="18"/>
  <c r="M105" i="18"/>
  <c r="O107" i="18"/>
  <c r="O119" i="18"/>
  <c r="O165" i="18"/>
  <c r="O211" i="18"/>
  <c r="M247" i="18"/>
  <c r="N250" i="18"/>
  <c r="O252" i="18"/>
  <c r="N297" i="18"/>
  <c r="M299" i="18"/>
  <c r="M301" i="18"/>
  <c r="M303" i="18"/>
  <c r="O306" i="18"/>
  <c r="N313" i="18"/>
  <c r="O327" i="18"/>
  <c r="O330" i="18"/>
  <c r="O345" i="18"/>
  <c r="N382" i="18"/>
  <c r="O387" i="18"/>
  <c r="M429" i="18"/>
  <c r="M109" i="18"/>
  <c r="M291" i="18"/>
  <c r="M347" i="18"/>
  <c r="N252" i="18"/>
  <c r="M327" i="18"/>
  <c r="M103" i="18"/>
  <c r="M295" i="18"/>
  <c r="M353" i="18"/>
  <c r="N378" i="18"/>
  <c r="O436" i="18"/>
  <c r="M438" i="18"/>
  <c r="O438" i="18"/>
  <c r="N421" i="18"/>
  <c r="M390" i="18"/>
  <c r="N396" i="18"/>
  <c r="M394" i="18"/>
  <c r="M385" i="18"/>
  <c r="M379" i="18"/>
  <c r="M375" i="18"/>
  <c r="M339" i="18"/>
  <c r="N345" i="18"/>
  <c r="M335" i="18"/>
  <c r="M337" i="18"/>
  <c r="N350" i="18"/>
  <c r="M334" i="18"/>
  <c r="M352" i="18"/>
  <c r="M336" i="18"/>
  <c r="M348" i="18"/>
  <c r="M331" i="18"/>
  <c r="M322" i="18"/>
  <c r="M300" i="18"/>
  <c r="M289" i="18"/>
  <c r="M294" i="18"/>
  <c r="N281" i="18"/>
  <c r="M260" i="18"/>
  <c r="M267" i="18"/>
  <c r="N269" i="18"/>
  <c r="M255" i="18"/>
  <c r="M254" i="18"/>
  <c r="M246" i="18"/>
  <c r="N164" i="18"/>
  <c r="M111" i="18"/>
  <c r="M113" i="18"/>
  <c r="M115" i="18"/>
  <c r="M123" i="18"/>
  <c r="M117" i="18"/>
  <c r="M119" i="18"/>
  <c r="M125" i="18"/>
  <c r="M127" i="18"/>
  <c r="M440" i="18"/>
  <c r="M439" i="18"/>
  <c r="N436" i="18"/>
  <c r="M434" i="18"/>
  <c r="M432" i="18"/>
  <c r="M430" i="18"/>
  <c r="M426" i="18"/>
  <c r="M422" i="18"/>
  <c r="M395" i="18"/>
  <c r="M393" i="18"/>
  <c r="M392" i="18"/>
  <c r="M387" i="18"/>
  <c r="M383" i="18"/>
  <c r="M377" i="18"/>
  <c r="M376" i="18"/>
  <c r="N342" i="18"/>
  <c r="M344" i="18"/>
  <c r="M346" i="18"/>
  <c r="M349" i="18"/>
  <c r="M338" i="18"/>
  <c r="M329" i="18"/>
  <c r="M326" i="18"/>
  <c r="M325" i="18"/>
  <c r="M323" i="18"/>
  <c r="M321" i="18"/>
  <c r="M319" i="18"/>
  <c r="M314" i="18"/>
  <c r="M310" i="18"/>
  <c r="M308" i="18"/>
  <c r="M305" i="18"/>
  <c r="N302" i="18"/>
  <c r="M298" i="18"/>
  <c r="M293" i="18"/>
  <c r="N290" i="18"/>
  <c r="M288" i="18"/>
  <c r="M286" i="18"/>
  <c r="N285" i="18"/>
  <c r="M278" i="18"/>
  <c r="M276" i="18"/>
  <c r="N275" i="18"/>
  <c r="M274" i="18"/>
  <c r="M272" i="18"/>
  <c r="M268" i="18"/>
  <c r="N262" i="18"/>
  <c r="M256" i="18"/>
  <c r="M253" i="18"/>
  <c r="M251" i="18"/>
  <c r="M249" i="18"/>
  <c r="M244" i="18"/>
  <c r="M240" i="18"/>
  <c r="M211" i="18"/>
  <c r="F195" i="18" s="1"/>
  <c r="P93" i="20" s="1"/>
  <c r="N189" i="18"/>
  <c r="M187" i="18"/>
  <c r="F171" i="18" s="1"/>
  <c r="P75" i="20" s="1"/>
  <c r="P103" i="18"/>
  <c r="M121" i="18"/>
  <c r="K439" i="18"/>
  <c r="K438" i="18"/>
  <c r="K433" i="18"/>
  <c r="K422" i="18"/>
  <c r="K395" i="18"/>
  <c r="K379" i="18"/>
  <c r="K353" i="18"/>
  <c r="K350" i="18"/>
  <c r="K345" i="18"/>
  <c r="K344" i="18"/>
  <c r="K338" i="18"/>
  <c r="K336" i="18"/>
  <c r="K327" i="18"/>
  <c r="K321" i="18"/>
  <c r="K316" i="18"/>
  <c r="K305" i="18"/>
  <c r="K302" i="18"/>
  <c r="M292" i="18"/>
  <c r="K286" i="18"/>
  <c r="K285" i="18"/>
  <c r="K279" i="18"/>
  <c r="K274" i="18"/>
  <c r="K267" i="18"/>
  <c r="K266" i="18"/>
  <c r="K263" i="18"/>
  <c r="K259" i="18"/>
  <c r="K258" i="18"/>
  <c r="K253" i="18"/>
  <c r="G66" i="18"/>
  <c r="K249" i="18"/>
  <c r="O244" i="18"/>
  <c r="G65" i="18"/>
  <c r="K211" i="18"/>
  <c r="F194" i="18" s="1"/>
  <c r="P92" i="20" s="1"/>
  <c r="N118" i="18"/>
  <c r="N106" i="18"/>
  <c r="O112" i="18"/>
  <c r="O118" i="18"/>
  <c r="N126" i="18"/>
  <c r="M110" i="18"/>
  <c r="P106" i="18"/>
  <c r="N114" i="18"/>
  <c r="O120" i="18"/>
  <c r="O126" i="18"/>
  <c r="M122" i="18"/>
  <c r="N102" i="18"/>
  <c r="O108" i="18"/>
  <c r="O114" i="18"/>
  <c r="O102" i="18"/>
  <c r="K101" i="18"/>
  <c r="M104" i="18"/>
  <c r="M108" i="18"/>
  <c r="M112" i="18"/>
  <c r="M116" i="18"/>
  <c r="M120" i="18"/>
  <c r="M124" i="18"/>
  <c r="M101" i="18"/>
  <c r="F202" i="18"/>
  <c r="P100" i="20" s="1"/>
  <c r="G69" i="15"/>
  <c r="F69" i="15" s="1"/>
  <c r="G66" i="15"/>
  <c r="F66" i="15" s="1"/>
  <c r="G68" i="15"/>
  <c r="F68" i="15" s="1"/>
  <c r="P213" i="15"/>
  <c r="P212" i="15"/>
  <c r="P211" i="15"/>
  <c r="P210" i="15"/>
  <c r="O213" i="15"/>
  <c r="O212" i="15"/>
  <c r="O211" i="15"/>
  <c r="O210" i="15"/>
  <c r="P209" i="15"/>
  <c r="P255" i="15"/>
  <c r="O209" i="15"/>
  <c r="O255" i="15"/>
  <c r="P308" i="15"/>
  <c r="P309" i="15"/>
  <c r="O308" i="15"/>
  <c r="O309" i="15"/>
  <c r="N308" i="15"/>
  <c r="N309" i="15"/>
  <c r="M308" i="15"/>
  <c r="M309" i="15"/>
  <c r="P288" i="15"/>
  <c r="P289" i="15"/>
  <c r="P290" i="15"/>
  <c r="P291" i="15"/>
  <c r="P292" i="15"/>
  <c r="P293" i="15"/>
  <c r="P294" i="15"/>
  <c r="P295" i="15"/>
  <c r="P296" i="15"/>
  <c r="P297" i="15"/>
  <c r="O288" i="15"/>
  <c r="O289" i="15"/>
  <c r="O290" i="15"/>
  <c r="O291" i="15"/>
  <c r="O292" i="15"/>
  <c r="O293" i="15"/>
  <c r="O294" i="15"/>
  <c r="O295" i="15"/>
  <c r="O296" i="15"/>
  <c r="O297" i="15"/>
  <c r="P477" i="15"/>
  <c r="O477" i="15"/>
  <c r="N477" i="15"/>
  <c r="M477" i="15"/>
  <c r="L477" i="15"/>
  <c r="K477" i="15"/>
  <c r="P472" i="15"/>
  <c r="O472" i="15"/>
  <c r="N472" i="15"/>
  <c r="M472" i="15"/>
  <c r="L472" i="15"/>
  <c r="K472" i="15"/>
  <c r="P470" i="15"/>
  <c r="O470" i="15"/>
  <c r="N470" i="15"/>
  <c r="M470" i="15"/>
  <c r="L470" i="15"/>
  <c r="K470" i="15"/>
  <c r="P469" i="15"/>
  <c r="O469" i="15"/>
  <c r="N469" i="15"/>
  <c r="M469" i="15"/>
  <c r="L469" i="15"/>
  <c r="K469" i="15"/>
  <c r="F451" i="15" s="1"/>
  <c r="P398" i="15"/>
  <c r="O398" i="15"/>
  <c r="P386" i="15"/>
  <c r="P387" i="15"/>
  <c r="P388" i="15"/>
  <c r="P390" i="15"/>
  <c r="P391" i="15"/>
  <c r="P392" i="15"/>
  <c r="P393" i="15"/>
  <c r="P394" i="15"/>
  <c r="P395" i="15"/>
  <c r="P396" i="15"/>
  <c r="P397" i="15"/>
  <c r="O386" i="15"/>
  <c r="O387" i="15"/>
  <c r="O388" i="15"/>
  <c r="O390" i="15"/>
  <c r="O391" i="15"/>
  <c r="O392" i="15"/>
  <c r="O393" i="15"/>
  <c r="O394" i="15"/>
  <c r="O395" i="15"/>
  <c r="O396" i="15"/>
  <c r="O397" i="15"/>
  <c r="P331" i="15"/>
  <c r="P330" i="15"/>
  <c r="O330" i="15"/>
  <c r="O331" i="15"/>
  <c r="N386" i="15"/>
  <c r="N387" i="15"/>
  <c r="N388" i="15"/>
  <c r="N390" i="15"/>
  <c r="N391" i="15"/>
  <c r="N392" i="15"/>
  <c r="N393" i="15"/>
  <c r="N394" i="15"/>
  <c r="N395" i="15"/>
  <c r="N396" i="15"/>
  <c r="N397" i="15"/>
  <c r="N398" i="15"/>
  <c r="M386" i="15"/>
  <c r="M387" i="15"/>
  <c r="M388" i="15"/>
  <c r="M390" i="15"/>
  <c r="M391" i="15"/>
  <c r="M392" i="15"/>
  <c r="M393" i="15"/>
  <c r="M394" i="15"/>
  <c r="M395" i="15"/>
  <c r="M396" i="15"/>
  <c r="M397" i="15"/>
  <c r="M398" i="15"/>
  <c r="L386" i="15"/>
  <c r="L387" i="15"/>
  <c r="L388" i="15"/>
  <c r="L390" i="15"/>
  <c r="L391" i="15"/>
  <c r="L392" i="15"/>
  <c r="L393" i="15"/>
  <c r="L394" i="15"/>
  <c r="L395" i="15"/>
  <c r="L396" i="15"/>
  <c r="L397" i="15"/>
  <c r="L398" i="15"/>
  <c r="K386" i="15"/>
  <c r="K387" i="15"/>
  <c r="K388" i="15"/>
  <c r="K390" i="15"/>
  <c r="K391" i="15"/>
  <c r="K392" i="15"/>
  <c r="K393" i="15"/>
  <c r="K394" i="15"/>
  <c r="K395" i="15"/>
  <c r="K396" i="15"/>
  <c r="K397" i="15"/>
  <c r="K398" i="15"/>
  <c r="N330" i="15"/>
  <c r="N331" i="15"/>
  <c r="M330" i="15"/>
  <c r="M331" i="15"/>
  <c r="K330" i="15"/>
  <c r="K331" i="15"/>
  <c r="L237" i="15"/>
  <c r="K334" i="15"/>
  <c r="K335" i="15"/>
  <c r="K336" i="15"/>
  <c r="K337" i="15"/>
  <c r="K338" i="15"/>
  <c r="K339" i="15"/>
  <c r="K340" i="15"/>
  <c r="K341" i="15"/>
  <c r="K342" i="15"/>
  <c r="K343" i="15"/>
  <c r="K344" i="15"/>
  <c r="K345" i="15"/>
  <c r="K346" i="15"/>
  <c r="K347" i="15"/>
  <c r="K348" i="15"/>
  <c r="K349" i="15"/>
  <c r="K350" i="15"/>
  <c r="K351" i="15"/>
  <c r="K352" i="15"/>
  <c r="K353" i="15"/>
  <c r="K354" i="15"/>
  <c r="K308" i="15"/>
  <c r="K309" i="15"/>
  <c r="K310" i="15"/>
  <c r="K288" i="15"/>
  <c r="K289" i="15"/>
  <c r="K290" i="15"/>
  <c r="K291" i="15"/>
  <c r="K292" i="15"/>
  <c r="K293" i="15"/>
  <c r="K294" i="15"/>
  <c r="K295" i="15"/>
  <c r="K296" i="15"/>
  <c r="K297" i="15"/>
  <c r="K298" i="15"/>
  <c r="K299" i="15"/>
  <c r="K300" i="15"/>
  <c r="K301" i="15"/>
  <c r="K302" i="15"/>
  <c r="K258" i="15"/>
  <c r="K259" i="15"/>
  <c r="K260" i="15"/>
  <c r="K261" i="15"/>
  <c r="K262" i="15"/>
  <c r="K263" i="15"/>
  <c r="K264" i="15"/>
  <c r="K265" i="15"/>
  <c r="K266" i="15"/>
  <c r="K267" i="15"/>
  <c r="K268" i="15"/>
  <c r="K269" i="15"/>
  <c r="K270" i="15"/>
  <c r="K271" i="15"/>
  <c r="K272" i="15"/>
  <c r="K273" i="15"/>
  <c r="K274" i="15"/>
  <c r="K275" i="15"/>
  <c r="K276" i="15"/>
  <c r="K277" i="15"/>
  <c r="K278" i="15"/>
  <c r="N288" i="15"/>
  <c r="N289" i="15"/>
  <c r="N290" i="15"/>
  <c r="N291" i="15"/>
  <c r="N292" i="15"/>
  <c r="N293" i="15"/>
  <c r="N294" i="15"/>
  <c r="N295" i="15"/>
  <c r="N296" i="15"/>
  <c r="N297" i="15"/>
  <c r="M288" i="15"/>
  <c r="M289" i="15"/>
  <c r="M290" i="15"/>
  <c r="M291" i="15"/>
  <c r="M292" i="15"/>
  <c r="M293" i="15"/>
  <c r="M294" i="15"/>
  <c r="M295" i="15"/>
  <c r="M296" i="15"/>
  <c r="M297" i="15"/>
  <c r="N255" i="15"/>
  <c r="N210" i="15"/>
  <c r="N211" i="15"/>
  <c r="N212" i="15"/>
  <c r="N213" i="15"/>
  <c r="N214" i="15"/>
  <c r="M255" i="15"/>
  <c r="M210" i="15"/>
  <c r="M211" i="15"/>
  <c r="M212" i="15"/>
  <c r="M213" i="15"/>
  <c r="M214" i="15"/>
  <c r="L255" i="15"/>
  <c r="L210" i="15"/>
  <c r="L211" i="15"/>
  <c r="L212" i="15"/>
  <c r="L213" i="15"/>
  <c r="L214" i="15"/>
  <c r="K255" i="15"/>
  <c r="K210" i="15"/>
  <c r="K211" i="15"/>
  <c r="K212" i="15"/>
  <c r="K213" i="15"/>
  <c r="K214" i="15"/>
  <c r="N209" i="15"/>
  <c r="M209" i="15"/>
  <c r="L209" i="15"/>
  <c r="K209" i="15"/>
  <c r="N128" i="15"/>
  <c r="M128" i="15"/>
  <c r="N125" i="15"/>
  <c r="N126" i="15"/>
  <c r="N127" i="15"/>
  <c r="N122" i="15"/>
  <c r="N123" i="15"/>
  <c r="M122" i="15"/>
  <c r="M123" i="15"/>
  <c r="K122" i="15"/>
  <c r="K123" i="15"/>
  <c r="M125" i="15"/>
  <c r="M126" i="15"/>
  <c r="M127" i="15"/>
  <c r="K125" i="15"/>
  <c r="K126" i="15"/>
  <c r="K127" i="15"/>
  <c r="K128" i="15"/>
  <c r="K104" i="15"/>
  <c r="L104" i="15"/>
  <c r="M104" i="15"/>
  <c r="N104" i="15"/>
  <c r="O104" i="15"/>
  <c r="P104" i="15"/>
  <c r="P253" i="15"/>
  <c r="O253" i="15"/>
  <c r="N253" i="15"/>
  <c r="M253" i="15"/>
  <c r="L253" i="15"/>
  <c r="K253" i="15"/>
  <c r="P285" i="15"/>
  <c r="O285" i="15"/>
  <c r="N285" i="15"/>
  <c r="M285" i="15"/>
  <c r="L285" i="15"/>
  <c r="K285" i="15"/>
  <c r="P284" i="15"/>
  <c r="O284" i="15"/>
  <c r="N284" i="15"/>
  <c r="M284" i="15"/>
  <c r="L284" i="15"/>
  <c r="K284" i="15"/>
  <c r="P445" i="15"/>
  <c r="O445" i="15"/>
  <c r="N445" i="15"/>
  <c r="M445" i="15"/>
  <c r="L445" i="15"/>
  <c r="K445" i="15"/>
  <c r="P444" i="15"/>
  <c r="O444" i="15"/>
  <c r="N444" i="15"/>
  <c r="M444" i="15"/>
  <c r="L444" i="15"/>
  <c r="K444" i="15"/>
  <c r="P443" i="15"/>
  <c r="O443" i="15"/>
  <c r="N443" i="15"/>
  <c r="M443" i="15"/>
  <c r="L443" i="15"/>
  <c r="K443" i="15"/>
  <c r="P442" i="15"/>
  <c r="O442" i="15"/>
  <c r="N442" i="15"/>
  <c r="M442" i="15"/>
  <c r="L442" i="15"/>
  <c r="K442" i="15"/>
  <c r="P441" i="15"/>
  <c r="O441" i="15"/>
  <c r="N441" i="15"/>
  <c r="M441" i="15"/>
  <c r="L441" i="15"/>
  <c r="K441" i="15"/>
  <c r="P440" i="15"/>
  <c r="O440" i="15"/>
  <c r="N440" i="15"/>
  <c r="M440" i="15"/>
  <c r="L440" i="15"/>
  <c r="K440" i="15"/>
  <c r="P439" i="15"/>
  <c r="O439" i="15"/>
  <c r="N439" i="15"/>
  <c r="M439" i="15"/>
  <c r="L439" i="15"/>
  <c r="K439" i="15"/>
  <c r="P438" i="15"/>
  <c r="O438" i="15"/>
  <c r="N438" i="15"/>
  <c r="M438" i="15"/>
  <c r="L438" i="15"/>
  <c r="K438" i="15"/>
  <c r="P436" i="15"/>
  <c r="O436" i="15"/>
  <c r="N436" i="15"/>
  <c r="M436" i="15"/>
  <c r="L436" i="15"/>
  <c r="K436" i="15"/>
  <c r="P435" i="15"/>
  <c r="O435" i="15"/>
  <c r="N435" i="15"/>
  <c r="M435" i="15"/>
  <c r="L435" i="15"/>
  <c r="K435" i="15"/>
  <c r="P434" i="15"/>
  <c r="O434" i="15"/>
  <c r="N434" i="15"/>
  <c r="M434" i="15"/>
  <c r="L434" i="15"/>
  <c r="K434" i="15"/>
  <c r="P433" i="15"/>
  <c r="O433" i="15"/>
  <c r="N433" i="15"/>
  <c r="M433" i="15"/>
  <c r="L433" i="15"/>
  <c r="K433" i="15"/>
  <c r="P432" i="15"/>
  <c r="O432" i="15"/>
  <c r="N432" i="15"/>
  <c r="M432" i="15"/>
  <c r="L432" i="15"/>
  <c r="K432" i="15"/>
  <c r="P431" i="15"/>
  <c r="O431" i="15"/>
  <c r="N431" i="15"/>
  <c r="M431" i="15"/>
  <c r="L431" i="15"/>
  <c r="K431" i="15"/>
  <c r="P430" i="15"/>
  <c r="O430" i="15"/>
  <c r="N430" i="15"/>
  <c r="M430" i="15"/>
  <c r="L430" i="15"/>
  <c r="K430" i="15"/>
  <c r="P429" i="15"/>
  <c r="O429" i="15"/>
  <c r="N429" i="15"/>
  <c r="M429" i="15"/>
  <c r="L429" i="15"/>
  <c r="K429" i="15"/>
  <c r="P428" i="15"/>
  <c r="O428" i="15"/>
  <c r="N428" i="15"/>
  <c r="M428" i="15"/>
  <c r="L428" i="15"/>
  <c r="K428" i="15"/>
  <c r="P427" i="15"/>
  <c r="O427" i="15"/>
  <c r="N427" i="15"/>
  <c r="M427" i="15"/>
  <c r="L427" i="15"/>
  <c r="K427" i="15"/>
  <c r="P425" i="15"/>
  <c r="O425" i="15"/>
  <c r="N425" i="15"/>
  <c r="M425" i="15"/>
  <c r="L425" i="15"/>
  <c r="K425" i="15"/>
  <c r="P423" i="15"/>
  <c r="O423" i="15"/>
  <c r="N423" i="15"/>
  <c r="M423" i="15"/>
  <c r="L423" i="15"/>
  <c r="K423" i="15"/>
  <c r="P422" i="15"/>
  <c r="O422" i="15"/>
  <c r="N422" i="15"/>
  <c r="M422" i="15"/>
  <c r="L422" i="15"/>
  <c r="K422" i="15"/>
  <c r="P420" i="15"/>
  <c r="O420" i="15"/>
  <c r="N420" i="15"/>
  <c r="M420" i="15"/>
  <c r="L420" i="15"/>
  <c r="K420" i="15"/>
  <c r="P382" i="15"/>
  <c r="O382" i="15"/>
  <c r="N382" i="15"/>
  <c r="M382" i="15"/>
  <c r="L382" i="15"/>
  <c r="K382" i="15"/>
  <c r="P381" i="15"/>
  <c r="O381" i="15"/>
  <c r="N381" i="15"/>
  <c r="M381" i="15"/>
  <c r="L381" i="15"/>
  <c r="K381" i="15"/>
  <c r="P378" i="15"/>
  <c r="O378" i="15"/>
  <c r="N378" i="15"/>
  <c r="M378" i="15"/>
  <c r="L378" i="15"/>
  <c r="K378" i="15"/>
  <c r="P377" i="15"/>
  <c r="O377" i="15"/>
  <c r="N377" i="15"/>
  <c r="M377" i="15"/>
  <c r="L377" i="15"/>
  <c r="K377" i="15"/>
  <c r="P376" i="15"/>
  <c r="O376" i="15"/>
  <c r="N376" i="15"/>
  <c r="M376" i="15"/>
  <c r="L376" i="15"/>
  <c r="K376" i="15"/>
  <c r="P375" i="15"/>
  <c r="O375" i="15"/>
  <c r="N375" i="15"/>
  <c r="M375" i="15"/>
  <c r="L375" i="15"/>
  <c r="K375" i="15"/>
  <c r="P374" i="15"/>
  <c r="O374" i="15"/>
  <c r="N374" i="15"/>
  <c r="M374" i="15"/>
  <c r="L374" i="15"/>
  <c r="K374" i="15"/>
  <c r="P352" i="15"/>
  <c r="O352" i="15"/>
  <c r="N352" i="15"/>
  <c r="M352" i="15"/>
  <c r="L352" i="15"/>
  <c r="P351" i="15"/>
  <c r="O351" i="15"/>
  <c r="N351" i="15"/>
  <c r="M351" i="15"/>
  <c r="L351" i="15"/>
  <c r="P350" i="15"/>
  <c r="O350" i="15"/>
  <c r="N350" i="15"/>
  <c r="M350" i="15"/>
  <c r="L350" i="15"/>
  <c r="P349" i="15"/>
  <c r="O349" i="15"/>
  <c r="N349" i="15"/>
  <c r="M349" i="15"/>
  <c r="L349" i="15"/>
  <c r="P348" i="15"/>
  <c r="O348" i="15"/>
  <c r="N348" i="15"/>
  <c r="M348" i="15"/>
  <c r="L348" i="15"/>
  <c r="P347" i="15"/>
  <c r="O347" i="15"/>
  <c r="N347" i="15"/>
  <c r="M347" i="15"/>
  <c r="L347" i="15"/>
  <c r="P346" i="15"/>
  <c r="O346" i="15"/>
  <c r="N346" i="15"/>
  <c r="M346" i="15"/>
  <c r="L346" i="15"/>
  <c r="P345" i="15"/>
  <c r="O345" i="15"/>
  <c r="N345" i="15"/>
  <c r="M345" i="15"/>
  <c r="L345" i="15"/>
  <c r="P344" i="15"/>
  <c r="O344" i="15"/>
  <c r="N344" i="15"/>
  <c r="M344" i="15"/>
  <c r="L344" i="15"/>
  <c r="P343" i="15"/>
  <c r="O343" i="15"/>
  <c r="N343" i="15"/>
  <c r="M343" i="15"/>
  <c r="L343" i="15"/>
  <c r="P342" i="15"/>
  <c r="O342" i="15"/>
  <c r="N342" i="15"/>
  <c r="M342" i="15"/>
  <c r="L342" i="15"/>
  <c r="P341" i="15"/>
  <c r="O341" i="15"/>
  <c r="N341" i="15"/>
  <c r="M341" i="15"/>
  <c r="L341" i="15"/>
  <c r="P340" i="15"/>
  <c r="O340" i="15"/>
  <c r="N340" i="15"/>
  <c r="M340" i="15"/>
  <c r="L340" i="15"/>
  <c r="P339" i="15"/>
  <c r="O339" i="15"/>
  <c r="N339" i="15"/>
  <c r="M339" i="15"/>
  <c r="L339" i="15"/>
  <c r="P338" i="15"/>
  <c r="O338" i="15"/>
  <c r="N338" i="15"/>
  <c r="M338" i="15"/>
  <c r="L338" i="15"/>
  <c r="P337" i="15"/>
  <c r="O337" i="15"/>
  <c r="N337" i="15"/>
  <c r="M337" i="15"/>
  <c r="L337" i="15"/>
  <c r="P336" i="15"/>
  <c r="O336" i="15"/>
  <c r="N336" i="15"/>
  <c r="M336" i="15"/>
  <c r="L336" i="15"/>
  <c r="P335" i="15"/>
  <c r="O335" i="15"/>
  <c r="N335" i="15"/>
  <c r="M335" i="15"/>
  <c r="L335" i="15"/>
  <c r="P334" i="15"/>
  <c r="O334" i="15"/>
  <c r="N334" i="15"/>
  <c r="M334" i="15"/>
  <c r="L334" i="15"/>
  <c r="P333" i="15"/>
  <c r="O333" i="15"/>
  <c r="N333" i="15"/>
  <c r="M333" i="15"/>
  <c r="L333" i="15"/>
  <c r="K333" i="15"/>
  <c r="P329" i="15"/>
  <c r="O329" i="15"/>
  <c r="N329" i="15"/>
  <c r="M329" i="15"/>
  <c r="L329" i="15"/>
  <c r="K329" i="15"/>
  <c r="P328" i="15"/>
  <c r="O328" i="15"/>
  <c r="N328" i="15"/>
  <c r="M328" i="15"/>
  <c r="L328" i="15"/>
  <c r="K328" i="15"/>
  <c r="P326" i="15"/>
  <c r="O326" i="15"/>
  <c r="N326" i="15"/>
  <c r="M326" i="15"/>
  <c r="L326" i="15"/>
  <c r="K326" i="15"/>
  <c r="P325" i="15"/>
  <c r="O325" i="15"/>
  <c r="N325" i="15"/>
  <c r="M325" i="15"/>
  <c r="L325" i="15"/>
  <c r="K325" i="15"/>
  <c r="P324" i="15"/>
  <c r="O324" i="15"/>
  <c r="N324" i="15"/>
  <c r="M324" i="15"/>
  <c r="L324" i="15"/>
  <c r="K324" i="15"/>
  <c r="P322" i="15"/>
  <c r="O322" i="15"/>
  <c r="N322" i="15"/>
  <c r="M322" i="15"/>
  <c r="L322" i="15"/>
  <c r="K322" i="15"/>
  <c r="P321" i="15"/>
  <c r="O321" i="15"/>
  <c r="N321" i="15"/>
  <c r="M321" i="15"/>
  <c r="L321" i="15"/>
  <c r="K321" i="15"/>
  <c r="P320" i="15"/>
  <c r="O320" i="15"/>
  <c r="N320" i="15"/>
  <c r="M320" i="15"/>
  <c r="L320" i="15"/>
  <c r="K320" i="15"/>
  <c r="P319" i="15"/>
  <c r="O319" i="15"/>
  <c r="N319" i="15"/>
  <c r="M319" i="15"/>
  <c r="L319" i="15"/>
  <c r="K319" i="15"/>
  <c r="P318" i="15"/>
  <c r="O318" i="15"/>
  <c r="N318" i="15"/>
  <c r="M318" i="15"/>
  <c r="L318" i="15"/>
  <c r="K318" i="15"/>
  <c r="P316" i="15"/>
  <c r="O316" i="15"/>
  <c r="N316" i="15"/>
  <c r="M316" i="15"/>
  <c r="L316" i="15"/>
  <c r="K316" i="15"/>
  <c r="P315" i="15"/>
  <c r="O315" i="15"/>
  <c r="N315" i="15"/>
  <c r="M315" i="15"/>
  <c r="L315" i="15"/>
  <c r="K315" i="15"/>
  <c r="P313" i="15"/>
  <c r="O313" i="15"/>
  <c r="N313" i="15"/>
  <c r="M313" i="15"/>
  <c r="L313" i="15"/>
  <c r="K313" i="15"/>
  <c r="P312" i="15"/>
  <c r="O312" i="15"/>
  <c r="N312" i="15"/>
  <c r="M312" i="15"/>
  <c r="L312" i="15"/>
  <c r="K312" i="15"/>
  <c r="P310" i="15"/>
  <c r="O310" i="15"/>
  <c r="N310" i="15"/>
  <c r="M310" i="15"/>
  <c r="L310" i="15"/>
  <c r="P307" i="15"/>
  <c r="O307" i="15"/>
  <c r="N307" i="15"/>
  <c r="M307" i="15"/>
  <c r="L307" i="15"/>
  <c r="K307" i="15"/>
  <c r="P305" i="15"/>
  <c r="O305" i="15"/>
  <c r="N305" i="15"/>
  <c r="M305" i="15"/>
  <c r="L305" i="15"/>
  <c r="K305" i="15"/>
  <c r="P304" i="15"/>
  <c r="O304" i="15"/>
  <c r="N304" i="15"/>
  <c r="M304" i="15"/>
  <c r="L304" i="15"/>
  <c r="K304" i="15"/>
  <c r="P302" i="15"/>
  <c r="O302" i="15"/>
  <c r="N302" i="15"/>
  <c r="M302" i="15"/>
  <c r="L302" i="15"/>
  <c r="P301" i="15"/>
  <c r="O301" i="15"/>
  <c r="N301" i="15"/>
  <c r="M301" i="15"/>
  <c r="L301" i="15"/>
  <c r="P300" i="15"/>
  <c r="O300" i="15"/>
  <c r="N300" i="15"/>
  <c r="M300" i="15"/>
  <c r="L300" i="15"/>
  <c r="P299" i="15"/>
  <c r="O299" i="15"/>
  <c r="N299" i="15"/>
  <c r="M299" i="15"/>
  <c r="L299" i="15"/>
  <c r="P298" i="15"/>
  <c r="O298" i="15"/>
  <c r="N298" i="15"/>
  <c r="M298" i="15"/>
  <c r="L298" i="15"/>
  <c r="P287" i="15"/>
  <c r="O287" i="15"/>
  <c r="N287" i="15"/>
  <c r="M287" i="15"/>
  <c r="L287" i="15"/>
  <c r="K287" i="15"/>
  <c r="P282" i="15"/>
  <c r="O282" i="15"/>
  <c r="N282" i="15"/>
  <c r="M282" i="15"/>
  <c r="L282" i="15"/>
  <c r="K282" i="15"/>
  <c r="P280" i="15"/>
  <c r="O280" i="15"/>
  <c r="N280" i="15"/>
  <c r="M280" i="15"/>
  <c r="L280" i="15"/>
  <c r="K280" i="15"/>
  <c r="P278" i="15"/>
  <c r="O278" i="15"/>
  <c r="N278" i="15"/>
  <c r="M278" i="15"/>
  <c r="L278" i="15"/>
  <c r="P277" i="15"/>
  <c r="O277" i="15"/>
  <c r="N277" i="15"/>
  <c r="M277" i="15"/>
  <c r="L277" i="15"/>
  <c r="P276" i="15"/>
  <c r="O276" i="15"/>
  <c r="N276" i="15"/>
  <c r="M276" i="15"/>
  <c r="L276" i="15"/>
  <c r="P275" i="15"/>
  <c r="O275" i="15"/>
  <c r="N275" i="15"/>
  <c r="M275" i="15"/>
  <c r="L275" i="15"/>
  <c r="P274" i="15"/>
  <c r="O274" i="15"/>
  <c r="N274" i="15"/>
  <c r="M274" i="15"/>
  <c r="L274" i="15"/>
  <c r="P273" i="15"/>
  <c r="O273" i="15"/>
  <c r="N273" i="15"/>
  <c r="M273" i="15"/>
  <c r="L273" i="15"/>
  <c r="P272" i="15"/>
  <c r="O272" i="15"/>
  <c r="N272" i="15"/>
  <c r="M272" i="15"/>
  <c r="L272" i="15"/>
  <c r="P271" i="15"/>
  <c r="O271" i="15"/>
  <c r="N271" i="15"/>
  <c r="M271" i="15"/>
  <c r="L271" i="15"/>
  <c r="P270" i="15"/>
  <c r="O270" i="15"/>
  <c r="N270" i="15"/>
  <c r="M270" i="15"/>
  <c r="L270" i="15"/>
  <c r="P269" i="15"/>
  <c r="O269" i="15"/>
  <c r="N269" i="15"/>
  <c r="M269" i="15"/>
  <c r="L269" i="15"/>
  <c r="P268" i="15"/>
  <c r="O268" i="15"/>
  <c r="N268" i="15"/>
  <c r="M268" i="15"/>
  <c r="L268" i="15"/>
  <c r="P267" i="15"/>
  <c r="O267" i="15"/>
  <c r="N267" i="15"/>
  <c r="M267" i="15"/>
  <c r="L267" i="15"/>
  <c r="P266" i="15"/>
  <c r="O266" i="15"/>
  <c r="N266" i="15"/>
  <c r="M266" i="15"/>
  <c r="L266" i="15"/>
  <c r="P265" i="15"/>
  <c r="O265" i="15"/>
  <c r="N265" i="15"/>
  <c r="M265" i="15"/>
  <c r="L265" i="15"/>
  <c r="P264" i="15"/>
  <c r="O264" i="15"/>
  <c r="N264" i="15"/>
  <c r="M264" i="15"/>
  <c r="L264" i="15"/>
  <c r="P263" i="15"/>
  <c r="O263" i="15"/>
  <c r="N263" i="15"/>
  <c r="M263" i="15"/>
  <c r="L263" i="15"/>
  <c r="P262" i="15"/>
  <c r="O262" i="15"/>
  <c r="N262" i="15"/>
  <c r="M262" i="15"/>
  <c r="L262" i="15"/>
  <c r="P261" i="15"/>
  <c r="O261" i="15"/>
  <c r="N261" i="15"/>
  <c r="M261" i="15"/>
  <c r="L261" i="15"/>
  <c r="P260" i="15"/>
  <c r="O260" i="15"/>
  <c r="N260" i="15"/>
  <c r="M260" i="15"/>
  <c r="L260" i="15"/>
  <c r="P259" i="15"/>
  <c r="O259" i="15"/>
  <c r="N259" i="15"/>
  <c r="M259" i="15"/>
  <c r="L259" i="15"/>
  <c r="P258" i="15"/>
  <c r="O258" i="15"/>
  <c r="N258" i="15"/>
  <c r="M258" i="15"/>
  <c r="L258" i="15"/>
  <c r="P257" i="15"/>
  <c r="O257" i="15"/>
  <c r="N257" i="15"/>
  <c r="M257" i="15"/>
  <c r="L257" i="15"/>
  <c r="K257" i="15"/>
  <c r="P252" i="15"/>
  <c r="O252" i="15"/>
  <c r="N252" i="15"/>
  <c r="M252" i="15"/>
  <c r="L252" i="15"/>
  <c r="K252" i="15"/>
  <c r="P251" i="15"/>
  <c r="O251" i="15"/>
  <c r="N251" i="15"/>
  <c r="M251" i="15"/>
  <c r="L251" i="15"/>
  <c r="K251" i="15"/>
  <c r="P250" i="15"/>
  <c r="O250" i="15"/>
  <c r="N250" i="15"/>
  <c r="M250" i="15"/>
  <c r="L250" i="15"/>
  <c r="K250" i="15"/>
  <c r="P249" i="15"/>
  <c r="O249" i="15"/>
  <c r="N249" i="15"/>
  <c r="M249" i="15"/>
  <c r="L249" i="15"/>
  <c r="K249" i="15"/>
  <c r="P248" i="15"/>
  <c r="O248" i="15"/>
  <c r="N248" i="15"/>
  <c r="M248" i="15"/>
  <c r="L248" i="15"/>
  <c r="K248" i="15"/>
  <c r="P247" i="15"/>
  <c r="O247" i="15"/>
  <c r="N247" i="15"/>
  <c r="M247" i="15"/>
  <c r="L247" i="15"/>
  <c r="K247" i="15"/>
  <c r="P246" i="15"/>
  <c r="O246" i="15"/>
  <c r="N246" i="15"/>
  <c r="M246" i="15"/>
  <c r="L246" i="15"/>
  <c r="K246" i="15"/>
  <c r="P244" i="15"/>
  <c r="O244" i="15"/>
  <c r="N244" i="15"/>
  <c r="M244" i="15"/>
  <c r="L244" i="15"/>
  <c r="K244" i="15"/>
  <c r="P243" i="15"/>
  <c r="O243" i="15"/>
  <c r="N243" i="15"/>
  <c r="M243" i="15"/>
  <c r="L243" i="15"/>
  <c r="K243" i="15"/>
  <c r="P241" i="15"/>
  <c r="O241" i="15"/>
  <c r="N241" i="15"/>
  <c r="M241" i="15"/>
  <c r="L241" i="15"/>
  <c r="K241" i="15"/>
  <c r="P240" i="15"/>
  <c r="O240" i="15"/>
  <c r="N240" i="15"/>
  <c r="M240" i="15"/>
  <c r="L240" i="15"/>
  <c r="K240" i="15"/>
  <c r="P239" i="15"/>
  <c r="O239" i="15"/>
  <c r="N239" i="15"/>
  <c r="M239" i="15"/>
  <c r="L239" i="15"/>
  <c r="K239" i="15"/>
  <c r="P238" i="15"/>
  <c r="O238" i="15"/>
  <c r="N238" i="15"/>
  <c r="M238" i="15"/>
  <c r="L238" i="15"/>
  <c r="K238" i="15"/>
  <c r="P237" i="15"/>
  <c r="O237" i="15"/>
  <c r="N237" i="15"/>
  <c r="M237" i="15"/>
  <c r="K237" i="15"/>
  <c r="P214" i="15"/>
  <c r="O214" i="15"/>
  <c r="P208" i="15"/>
  <c r="O208" i="15"/>
  <c r="N208" i="15"/>
  <c r="M208" i="15"/>
  <c r="L208" i="15"/>
  <c r="K208" i="15"/>
  <c r="P187" i="15"/>
  <c r="O187" i="15"/>
  <c r="N187" i="15"/>
  <c r="M187" i="15"/>
  <c r="L187" i="15"/>
  <c r="K187" i="15"/>
  <c r="P186" i="15"/>
  <c r="O186" i="15"/>
  <c r="N186" i="15"/>
  <c r="M186" i="15"/>
  <c r="L186" i="15"/>
  <c r="K186" i="15"/>
  <c r="P185" i="15"/>
  <c r="O185" i="15"/>
  <c r="N185" i="15"/>
  <c r="M185" i="15"/>
  <c r="L185" i="15"/>
  <c r="K185" i="15"/>
  <c r="P184" i="15"/>
  <c r="O184" i="15"/>
  <c r="N184" i="15"/>
  <c r="M184" i="15"/>
  <c r="L184" i="15"/>
  <c r="K184" i="15"/>
  <c r="P163" i="15"/>
  <c r="O163" i="15"/>
  <c r="N163" i="15"/>
  <c r="M163" i="15"/>
  <c r="L163" i="15"/>
  <c r="K163" i="15"/>
  <c r="P162" i="15"/>
  <c r="O162" i="15"/>
  <c r="N162" i="15"/>
  <c r="M162" i="15"/>
  <c r="L162" i="15"/>
  <c r="K162" i="15"/>
  <c r="P161" i="15"/>
  <c r="O161" i="15"/>
  <c r="N161" i="15"/>
  <c r="M161" i="15"/>
  <c r="L161" i="15"/>
  <c r="K161" i="15"/>
  <c r="P146" i="15"/>
  <c r="O146" i="15"/>
  <c r="N146" i="15"/>
  <c r="M146" i="15"/>
  <c r="L146" i="15"/>
  <c r="K146" i="15"/>
  <c r="P145" i="15"/>
  <c r="O145" i="15"/>
  <c r="N145" i="15"/>
  <c r="M145" i="15"/>
  <c r="L145" i="15"/>
  <c r="K145" i="15"/>
  <c r="P130" i="15"/>
  <c r="O130" i="15"/>
  <c r="N130" i="15"/>
  <c r="M130" i="15"/>
  <c r="L130" i="15"/>
  <c r="K130" i="15"/>
  <c r="P129" i="15"/>
  <c r="O129" i="15"/>
  <c r="N129" i="15"/>
  <c r="M129" i="15"/>
  <c r="L129" i="15"/>
  <c r="K129" i="15"/>
  <c r="P128" i="15"/>
  <c r="O128" i="15"/>
  <c r="L128" i="15"/>
  <c r="P127" i="15"/>
  <c r="O127" i="15"/>
  <c r="L127" i="15"/>
  <c r="P126" i="15"/>
  <c r="O126" i="15"/>
  <c r="L126" i="15"/>
  <c r="P125" i="15"/>
  <c r="O125" i="15"/>
  <c r="L125" i="15"/>
  <c r="P124" i="15"/>
  <c r="O124" i="15"/>
  <c r="N124" i="15"/>
  <c r="M124" i="15"/>
  <c r="L124" i="15"/>
  <c r="K124" i="15"/>
  <c r="P123" i="15"/>
  <c r="O123" i="15"/>
  <c r="L123" i="15"/>
  <c r="P122" i="15"/>
  <c r="O122" i="15"/>
  <c r="L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3" i="15"/>
  <c r="O103" i="15"/>
  <c r="N103" i="15"/>
  <c r="M103" i="15"/>
  <c r="L103" i="15"/>
  <c r="K103" i="15"/>
  <c r="P102" i="15"/>
  <c r="O102" i="15"/>
  <c r="N102" i="15"/>
  <c r="M102" i="15"/>
  <c r="L102" i="15"/>
  <c r="K102" i="15"/>
  <c r="G67" i="15"/>
  <c r="F67" i="15" s="1"/>
  <c r="G65" i="15"/>
  <c r="F65" i="15" s="1"/>
  <c r="G64" i="15"/>
  <c r="F64" i="15" s="1"/>
  <c r="G63" i="15"/>
  <c r="F63" i="15" s="1"/>
  <c r="G62" i="15"/>
  <c r="G61" i="15"/>
  <c r="AB4" i="15"/>
  <c r="AB5" i="15" s="1"/>
  <c r="F401" i="18" l="1"/>
  <c r="F457" i="15"/>
  <c r="F408" i="18"/>
  <c r="F403" i="18"/>
  <c r="F227" i="18"/>
  <c r="P116" i="20" s="1"/>
  <c r="F453" i="15"/>
  <c r="F459" i="15"/>
  <c r="F402" i="18"/>
  <c r="F407" i="18"/>
  <c r="P152" i="20" s="1"/>
  <c r="F409" i="18"/>
  <c r="P154" i="20" s="1"/>
  <c r="F452" i="15"/>
  <c r="F166" i="20" s="1"/>
  <c r="F458" i="15"/>
  <c r="F172" i="20" s="1"/>
  <c r="F139" i="18"/>
  <c r="P52" i="20" s="1"/>
  <c r="Q12" i="20"/>
  <c r="F90" i="18"/>
  <c r="P37" i="20" s="1"/>
  <c r="F178" i="18"/>
  <c r="P82" i="20" s="1"/>
  <c r="Q15" i="20"/>
  <c r="F363" i="18"/>
  <c r="P134" i="20" s="1"/>
  <c r="F84" i="18"/>
  <c r="P31" i="20" s="1"/>
  <c r="F172" i="18"/>
  <c r="P76" i="20" s="1"/>
  <c r="Q16" i="20"/>
  <c r="F153" i="18"/>
  <c r="P63" i="20" s="1"/>
  <c r="F196" i="18"/>
  <c r="P94" i="20" s="1"/>
  <c r="F365" i="18"/>
  <c r="P136" i="20" s="1"/>
  <c r="F62" i="18"/>
  <c r="P10" i="20" s="1"/>
  <c r="Q11" i="20"/>
  <c r="F155" i="18"/>
  <c r="P65" i="20" s="1"/>
  <c r="F359" i="18"/>
  <c r="P130" i="20" s="1"/>
  <c r="Q9" i="20"/>
  <c r="F357" i="18"/>
  <c r="P128" i="20" s="1"/>
  <c r="F229" i="18"/>
  <c r="P118" i="20" s="1"/>
  <c r="F177" i="18"/>
  <c r="P81" i="20" s="1"/>
  <c r="P84" i="20" s="1"/>
  <c r="P148" i="20"/>
  <c r="F138" i="18"/>
  <c r="F141" i="18" s="1"/>
  <c r="J141" i="18" s="1"/>
  <c r="F364" i="18"/>
  <c r="P135" i="20" s="1"/>
  <c r="P78" i="20"/>
  <c r="F223" i="18"/>
  <c r="P112" i="20" s="1"/>
  <c r="P96" i="20"/>
  <c r="P153" i="20"/>
  <c r="F16" i="20"/>
  <c r="G16" i="20"/>
  <c r="F14" i="20"/>
  <c r="G14" i="20"/>
  <c r="F362" i="15"/>
  <c r="F134" i="20" s="1"/>
  <c r="F17" i="20"/>
  <c r="G17" i="20"/>
  <c r="P102" i="20"/>
  <c r="F13" i="20"/>
  <c r="G13" i="20"/>
  <c r="G15" i="20"/>
  <c r="F15" i="20"/>
  <c r="F61" i="15"/>
  <c r="F9" i="20" s="1"/>
  <c r="G9" i="20"/>
  <c r="F66" i="18"/>
  <c r="P14" i="20" s="1"/>
  <c r="Q14" i="20"/>
  <c r="P146" i="20"/>
  <c r="F62" i="15"/>
  <c r="F10" i="20" s="1"/>
  <c r="G10" i="20"/>
  <c r="F11" i="20"/>
  <c r="G11" i="20"/>
  <c r="F12" i="20"/>
  <c r="G12" i="20"/>
  <c r="F86" i="18"/>
  <c r="P33" i="20" s="1"/>
  <c r="F65" i="18"/>
  <c r="P13" i="20" s="1"/>
  <c r="Q13" i="20"/>
  <c r="F358" i="18"/>
  <c r="P129" i="20" s="1"/>
  <c r="F228" i="18"/>
  <c r="P117" i="20" s="1"/>
  <c r="F204" i="18"/>
  <c r="P64" i="20"/>
  <c r="F222" i="18"/>
  <c r="P111" i="20" s="1"/>
  <c r="F92" i="18"/>
  <c r="P39" i="20" s="1"/>
  <c r="F85" i="18"/>
  <c r="F91" i="18"/>
  <c r="F221" i="18"/>
  <c r="P110" i="20" s="1"/>
  <c r="G70" i="18"/>
  <c r="F203" i="18"/>
  <c r="P101" i="20" s="1"/>
  <c r="F198" i="18"/>
  <c r="F174" i="18"/>
  <c r="F402" i="15"/>
  <c r="F146" i="20" s="1"/>
  <c r="F165" i="20"/>
  <c r="F86" i="15"/>
  <c r="F33" i="20" s="1"/>
  <c r="F218" i="15"/>
  <c r="F110" i="20" s="1"/>
  <c r="F226" i="15"/>
  <c r="F118" i="20" s="1"/>
  <c r="F220" i="15"/>
  <c r="F112" i="20" s="1"/>
  <c r="G70" i="15"/>
  <c r="F219" i="15"/>
  <c r="F111" i="20" s="1"/>
  <c r="F404" i="15"/>
  <c r="F148" i="20" s="1"/>
  <c r="F167" i="20"/>
  <c r="F173" i="20"/>
  <c r="F171" i="20"/>
  <c r="F409" i="15"/>
  <c r="F153" i="20" s="1"/>
  <c r="F403" i="15"/>
  <c r="F147" i="20" s="1"/>
  <c r="F410" i="15"/>
  <c r="F154" i="20" s="1"/>
  <c r="F363" i="15"/>
  <c r="F135" i="20" s="1"/>
  <c r="F408" i="15"/>
  <c r="F152" i="20" s="1"/>
  <c r="F85" i="15"/>
  <c r="F32" i="20" s="1"/>
  <c r="F134" i="15"/>
  <c r="F50" i="20" s="1"/>
  <c r="F150" i="15"/>
  <c r="F63" i="20" s="1"/>
  <c r="F175" i="15"/>
  <c r="F82" i="20" s="1"/>
  <c r="F84" i="15"/>
  <c r="F31" i="20" s="1"/>
  <c r="F364" i="15"/>
  <c r="F136" i="20" s="1"/>
  <c r="F191" i="15"/>
  <c r="F92" i="20" s="1"/>
  <c r="F197" i="15"/>
  <c r="F98" i="20" s="1"/>
  <c r="F198" i="15"/>
  <c r="F99" i="20" s="1"/>
  <c r="F199" i="15"/>
  <c r="F100" i="20" s="1"/>
  <c r="F151" i="15"/>
  <c r="F64" i="20" s="1"/>
  <c r="F67" i="20" s="1"/>
  <c r="F70" i="20" s="1"/>
  <c r="F152" i="15"/>
  <c r="F65" i="20" s="1"/>
  <c r="F135" i="15"/>
  <c r="F51" i="20" s="1"/>
  <c r="F136" i="15"/>
  <c r="F52" i="20" s="1"/>
  <c r="F192" i="15"/>
  <c r="F93" i="20" s="1"/>
  <c r="F96" i="20" s="1"/>
  <c r="F224" i="15"/>
  <c r="F116" i="20" s="1"/>
  <c r="F225" i="15"/>
  <c r="F117" i="20" s="1"/>
  <c r="F356" i="15"/>
  <c r="F128" i="20" s="1"/>
  <c r="F358" i="15"/>
  <c r="F130" i="20" s="1"/>
  <c r="F357" i="15"/>
  <c r="F129" i="20" s="1"/>
  <c r="F167" i="15"/>
  <c r="F74" i="20" s="1"/>
  <c r="F169" i="15"/>
  <c r="F76" i="20" s="1"/>
  <c r="F168" i="15"/>
  <c r="F75" i="20" s="1"/>
  <c r="F193" i="15"/>
  <c r="F94" i="20" s="1"/>
  <c r="F173" i="15"/>
  <c r="F80" i="20" s="1"/>
  <c r="F174" i="15"/>
  <c r="F81" i="20" s="1"/>
  <c r="F92" i="15"/>
  <c r="F39" i="20" s="1"/>
  <c r="F91" i="15"/>
  <c r="F38" i="20" s="1"/>
  <c r="F90" i="15"/>
  <c r="F75" i="15" s="1"/>
  <c r="F157" i="18" l="1"/>
  <c r="F160" i="18" s="1"/>
  <c r="P120" i="20"/>
  <c r="P67" i="20"/>
  <c r="P156" i="20"/>
  <c r="P138" i="20"/>
  <c r="F173" i="18"/>
  <c r="P77" i="20" s="1"/>
  <c r="P23" i="20"/>
  <c r="F197" i="18"/>
  <c r="P95" i="20" s="1"/>
  <c r="F150" i="20"/>
  <c r="F179" i="18"/>
  <c r="P83" i="20" s="1"/>
  <c r="F180" i="18"/>
  <c r="F183" i="18" s="1"/>
  <c r="F37" i="20"/>
  <c r="F41" i="20" s="1"/>
  <c r="F75" i="18"/>
  <c r="Q18" i="20"/>
  <c r="P18" i="20"/>
  <c r="F156" i="18"/>
  <c r="P66" i="20" s="1"/>
  <c r="P132" i="20"/>
  <c r="F78" i="20"/>
  <c r="F138" i="20"/>
  <c r="F70" i="15"/>
  <c r="F72" i="15" s="1"/>
  <c r="F411" i="18"/>
  <c r="F414" i="18" s="1"/>
  <c r="I68" i="18" s="1"/>
  <c r="F410" i="18"/>
  <c r="P155" i="20" s="1"/>
  <c r="F366" i="18"/>
  <c r="P137" i="20" s="1"/>
  <c r="F367" i="18"/>
  <c r="F140" i="18"/>
  <c r="P53" i="20" s="1"/>
  <c r="P51" i="20"/>
  <c r="P54" i="20" s="1"/>
  <c r="F175" i="20"/>
  <c r="F54" i="20"/>
  <c r="F144" i="18"/>
  <c r="P57" i="20" s="1"/>
  <c r="F207" i="18"/>
  <c r="I65" i="18" s="1"/>
  <c r="F132" i="20"/>
  <c r="F156" i="20"/>
  <c r="F169" i="20"/>
  <c r="F114" i="20"/>
  <c r="F84" i="20"/>
  <c r="F120" i="20"/>
  <c r="F102" i="20"/>
  <c r="G18" i="20"/>
  <c r="P114" i="20"/>
  <c r="F70" i="18"/>
  <c r="F72" i="18" s="1"/>
  <c r="P20" i="20" s="1"/>
  <c r="F18" i="20"/>
  <c r="F404" i="18"/>
  <c r="P149" i="20" s="1"/>
  <c r="P147" i="20"/>
  <c r="F360" i="18"/>
  <c r="P131" i="20" s="1"/>
  <c r="F361" i="18"/>
  <c r="F231" i="18"/>
  <c r="F230" i="18"/>
  <c r="P119" i="20" s="1"/>
  <c r="I63" i="18"/>
  <c r="P70" i="20"/>
  <c r="F94" i="18"/>
  <c r="J94" i="18" s="1"/>
  <c r="P38" i="20"/>
  <c r="P41" i="20" s="1"/>
  <c r="F87" i="18"/>
  <c r="P34" i="20" s="1"/>
  <c r="P32" i="20"/>
  <c r="P35" i="20" s="1"/>
  <c r="F405" i="18"/>
  <c r="P150" i="20" s="1"/>
  <c r="F224" i="18"/>
  <c r="P113" i="20" s="1"/>
  <c r="F88" i="18"/>
  <c r="F93" i="18"/>
  <c r="P40" i="20" s="1"/>
  <c r="F225" i="18"/>
  <c r="F195" i="15"/>
  <c r="F455" i="15"/>
  <c r="F406" i="15"/>
  <c r="F227" i="15"/>
  <c r="F119" i="20" s="1"/>
  <c r="F412" i="15"/>
  <c r="F415" i="15" s="1"/>
  <c r="F159" i="20" s="1"/>
  <c r="F461" i="15"/>
  <c r="F460" i="15"/>
  <c r="F174" i="20" s="1"/>
  <c r="F411" i="15"/>
  <c r="F155" i="20" s="1"/>
  <c r="F137" i="15"/>
  <c r="F53" i="20" s="1"/>
  <c r="F366" i="15"/>
  <c r="F138" i="15"/>
  <c r="F88" i="15"/>
  <c r="F35" i="20" s="1"/>
  <c r="F222" i="15"/>
  <c r="F153" i="15"/>
  <c r="F66" i="20" s="1"/>
  <c r="F405" i="15"/>
  <c r="F149" i="20" s="1"/>
  <c r="F360" i="15"/>
  <c r="F154" i="15"/>
  <c r="F157" i="15" s="1"/>
  <c r="I63" i="15" s="1"/>
  <c r="I11" i="20" s="1"/>
  <c r="F365" i="15"/>
  <c r="F137" i="20" s="1"/>
  <c r="F177" i="15"/>
  <c r="F359" i="15"/>
  <c r="F131" i="20" s="1"/>
  <c r="F200" i="15"/>
  <c r="F101" i="20" s="1"/>
  <c r="F228" i="15"/>
  <c r="F221" i="15"/>
  <c r="F113" i="20" s="1"/>
  <c r="F201" i="15"/>
  <c r="F194" i="15"/>
  <c r="F95" i="20" s="1"/>
  <c r="F170" i="15"/>
  <c r="F77" i="20" s="1"/>
  <c r="F94" i="15"/>
  <c r="J94" i="15" s="1"/>
  <c r="F171" i="15"/>
  <c r="F176" i="15"/>
  <c r="F83" i="20" s="1"/>
  <c r="F87" i="15"/>
  <c r="F34" i="20" s="1"/>
  <c r="F93" i="15"/>
  <c r="F40" i="20" s="1"/>
  <c r="F23" i="20" l="1"/>
  <c r="F20" i="20"/>
  <c r="P159" i="20"/>
  <c r="F370" i="18"/>
  <c r="P141" i="20" s="1"/>
  <c r="F234" i="18"/>
  <c r="P123" i="20" s="1"/>
  <c r="P105" i="20"/>
  <c r="I62" i="18"/>
  <c r="J62" i="15" s="1"/>
  <c r="F464" i="15"/>
  <c r="I69" i="15" s="1"/>
  <c r="I17" i="20" s="1"/>
  <c r="F97" i="18"/>
  <c r="I61" i="18" s="1"/>
  <c r="J68" i="15"/>
  <c r="S16" i="20"/>
  <c r="J65" i="15"/>
  <c r="S13" i="20"/>
  <c r="I64" i="18"/>
  <c r="P87" i="20"/>
  <c r="J63" i="15"/>
  <c r="S11" i="20"/>
  <c r="J88" i="18"/>
  <c r="J88" i="15"/>
  <c r="F97" i="15"/>
  <c r="I68" i="15"/>
  <c r="I16" i="20" s="1"/>
  <c r="F141" i="15"/>
  <c r="F204" i="15"/>
  <c r="F369" i="15"/>
  <c r="F180" i="15"/>
  <c r="F231" i="15"/>
  <c r="F123" i="20" s="1"/>
  <c r="I67" i="18" l="1"/>
  <c r="S15" i="20" s="1"/>
  <c r="S10" i="20"/>
  <c r="F73" i="18"/>
  <c r="F74" i="18" s="1"/>
  <c r="P22" i="20" s="1"/>
  <c r="I66" i="18"/>
  <c r="S14" i="20" s="1"/>
  <c r="P44" i="20"/>
  <c r="F178" i="20"/>
  <c r="I67" i="15"/>
  <c r="I15" i="20" s="1"/>
  <c r="F141" i="20"/>
  <c r="I65" i="15"/>
  <c r="I13" i="20" s="1"/>
  <c r="F105" i="20"/>
  <c r="I64" i="15"/>
  <c r="I12" i="20" s="1"/>
  <c r="F87" i="20"/>
  <c r="J64" i="15"/>
  <c r="S12" i="20"/>
  <c r="I62" i="15"/>
  <c r="I10" i="20" s="1"/>
  <c r="F57" i="20"/>
  <c r="I61" i="15"/>
  <c r="F44" i="20"/>
  <c r="J61" i="15"/>
  <c r="S9" i="20"/>
  <c r="I66" i="15"/>
  <c r="I9" i="20" l="1"/>
  <c r="I71" i="15"/>
  <c r="I70" i="15" s="1"/>
  <c r="J67" i="15"/>
  <c r="P21" i="20"/>
  <c r="I71" i="18"/>
  <c r="I70" i="18" s="1"/>
  <c r="S18" i="20" s="1"/>
  <c r="J66" i="15"/>
  <c r="S19" i="20"/>
  <c r="I14" i="20"/>
  <c r="I19" i="20" s="1"/>
  <c r="J70" i="15" l="1"/>
  <c r="F22" i="20"/>
  <c r="F74" i="15"/>
  <c r="F73" i="15"/>
  <c r="F21" i="20"/>
  <c r="F454" i="15"/>
  <c r="F168" i="20"/>
</calcChain>
</file>

<file path=xl/sharedStrings.xml><?xml version="1.0" encoding="utf-8"?>
<sst xmlns="http://schemas.openxmlformats.org/spreadsheetml/2006/main" count="2611" uniqueCount="606">
  <si>
    <t>C</t>
  </si>
  <si>
    <t>NÃO</t>
  </si>
  <si>
    <t>1.1</t>
  </si>
  <si>
    <t>1.2</t>
  </si>
  <si>
    <t>1.3</t>
  </si>
  <si>
    <t>1.4</t>
  </si>
  <si>
    <t>1.5</t>
  </si>
  <si>
    <t>1.6</t>
  </si>
  <si>
    <t>1.7</t>
  </si>
  <si>
    <t>1.8</t>
  </si>
  <si>
    <t>1.9</t>
  </si>
  <si>
    <t>1.10</t>
  </si>
  <si>
    <t>1.11</t>
  </si>
  <si>
    <t>1.12</t>
  </si>
  <si>
    <t>1.13</t>
  </si>
  <si>
    <t>1.14</t>
  </si>
  <si>
    <t>1.15</t>
  </si>
  <si>
    <t>1.16</t>
  </si>
  <si>
    <t>1.17</t>
  </si>
  <si>
    <t>1.18</t>
  </si>
  <si>
    <t>1.20</t>
  </si>
  <si>
    <t>1.21</t>
  </si>
  <si>
    <t>1.22</t>
  </si>
  <si>
    <t>1.23</t>
  </si>
  <si>
    <t>1.24</t>
  </si>
  <si>
    <t>1.25</t>
  </si>
  <si>
    <t>1.26</t>
  </si>
  <si>
    <t>1.27</t>
  </si>
  <si>
    <t>1.28</t>
  </si>
  <si>
    <t>1.29</t>
  </si>
  <si>
    <t>1.30</t>
  </si>
  <si>
    <t>NA = Não Aplicável</t>
  </si>
  <si>
    <t>LEGENDAS:</t>
  </si>
  <si>
    <t xml:space="preserve">SIM </t>
  </si>
  <si>
    <t>1. CONTRATO DE TRABALHO</t>
  </si>
  <si>
    <t>2. PROIBIÇÃO DE TRABALHO INFANTIL</t>
  </si>
  <si>
    <t>2.1</t>
  </si>
  <si>
    <t>2.2</t>
  </si>
  <si>
    <t>3.1</t>
  </si>
  <si>
    <t>3.3</t>
  </si>
  <si>
    <t>4. LIBERDADE DE ASSOCIAÇÃO SINDICAL</t>
  </si>
  <si>
    <t>4.1</t>
  </si>
  <si>
    <t>4.2</t>
  </si>
  <si>
    <t>4.3</t>
  </si>
  <si>
    <t>4.4</t>
  </si>
  <si>
    <t>5.1</t>
  </si>
  <si>
    <t>Gestão de Segurança, Saúde e Meio Ambiente de Trabalho Rural</t>
  </si>
  <si>
    <t>6.1</t>
  </si>
  <si>
    <t>6.2</t>
  </si>
  <si>
    <t>6.3</t>
  </si>
  <si>
    <t>6.4</t>
  </si>
  <si>
    <t>6.5</t>
  </si>
  <si>
    <t>A fazenda elaborou e implantou um plano interno de emergência para atendimento urgente de trabalhador acidentado ou com doença grave e deu conhecimento do mesmo a todos os empregados, especificando o nome dos responsáveis pelo atendimento, os primeiros cuidados que os colegas de trabalho devem observar na emergência, os meios de transporte que serão utilizados, a relação com endereço e telefones de hospitais e médicos e suas especialidades e outras providências pertinentes?</t>
  </si>
  <si>
    <t>6.7</t>
  </si>
  <si>
    <t>6.8</t>
  </si>
  <si>
    <t>SESTR - Serviço Especializado em Segurança e Saúde no Trabalho Rural</t>
  </si>
  <si>
    <t>As atas de eleição e posse e o calendário das reuniões da CIPATR encontram-se no estabelecimento à disposição da fiscalização do trabalho?</t>
  </si>
  <si>
    <t>6.9</t>
  </si>
  <si>
    <t>6.10</t>
  </si>
  <si>
    <t>6.12</t>
  </si>
  <si>
    <t>6.13</t>
  </si>
  <si>
    <t>6.14</t>
  </si>
  <si>
    <t>6.15</t>
  </si>
  <si>
    <t>6.16</t>
  </si>
  <si>
    <t>6.17</t>
  </si>
  <si>
    <t>Agrotóxicos, Adjuvantes e Produtos Afins</t>
  </si>
  <si>
    <t>6.18</t>
  </si>
  <si>
    <t>A fazenda não permite e proíbe a manipulação de quaisquer agrotóxicos, adjuvantes e produtos afins, nos ambientes de trabalho, em desacordo com a receita e as indicações do rótulo e bula, previstos em legislação vigente?</t>
  </si>
  <si>
    <t>A fazenda sinaliza e proíbe o trabalho em áreas recém-tratadas, antes do término do intervalo de reentrada estabelecido nos rótulos dos produtos, salvo com o uso de equipamento de proteção recomendado?</t>
  </si>
  <si>
    <t>6.19</t>
  </si>
  <si>
    <t>6.20</t>
  </si>
  <si>
    <t>6.21</t>
  </si>
  <si>
    <t>6.22</t>
  </si>
  <si>
    <t>6.23</t>
  </si>
  <si>
    <t>6.24</t>
  </si>
  <si>
    <t>6.26</t>
  </si>
  <si>
    <t>6.27</t>
  </si>
  <si>
    <t>6.28</t>
  </si>
  <si>
    <t>6.29</t>
  </si>
  <si>
    <t>6.30</t>
  </si>
  <si>
    <t>6.31</t>
  </si>
  <si>
    <t>6.32</t>
  </si>
  <si>
    <t>6.33</t>
  </si>
  <si>
    <t>A descontaminação de roupas e EPIs é executada de forma a não contaminar poços, rios, córregos e quaisquer outras coleções de água?</t>
  </si>
  <si>
    <t>6.34</t>
  </si>
  <si>
    <t>6.35</t>
  </si>
  <si>
    <t>6.36</t>
  </si>
  <si>
    <t>6.37</t>
  </si>
  <si>
    <t>6.38</t>
  </si>
  <si>
    <t>6.40</t>
  </si>
  <si>
    <t>6.41</t>
  </si>
  <si>
    <t>6.42</t>
  </si>
  <si>
    <t>6.43</t>
  </si>
  <si>
    <t>6.44</t>
  </si>
  <si>
    <t>6.45</t>
  </si>
  <si>
    <t>6.46</t>
  </si>
  <si>
    <t>6.47</t>
  </si>
  <si>
    <t>6.48</t>
  </si>
  <si>
    <t>6.49</t>
  </si>
  <si>
    <t>6.50</t>
  </si>
  <si>
    <t>6.51</t>
  </si>
  <si>
    <t>6.52</t>
  </si>
  <si>
    <t>6.53</t>
  </si>
  <si>
    <t>6.55</t>
  </si>
  <si>
    <t>6.56</t>
  </si>
  <si>
    <t>6.57</t>
  </si>
  <si>
    <t>6.58</t>
  </si>
  <si>
    <t>Ferramentas Manuais</t>
  </si>
  <si>
    <t>A fazenda disponibiliza gratuitamente ferramentas manuais adequadas ao trabalho e às características físicas do trabalhador, substituindo-as sempre que estiverem danificadas pelo desgaste ou quebra?</t>
  </si>
  <si>
    <t>6.59</t>
  </si>
  <si>
    <t>6.60</t>
  </si>
  <si>
    <t>6.61</t>
  </si>
  <si>
    <t>6.62</t>
  </si>
  <si>
    <t>6.63</t>
  </si>
  <si>
    <t>6.64</t>
  </si>
  <si>
    <t>As máquinas e equipamentos móveis motorizados da fazenda possuem cinto de segurança e estrutura de proteção do operador, para prevenir danos à saúde ou acidentes fatais em caso de tombamento?</t>
  </si>
  <si>
    <t>6.65</t>
  </si>
  <si>
    <t>6.66</t>
  </si>
  <si>
    <t>6.67</t>
  </si>
  <si>
    <t>A fazenda não permite e proíbe o trabalho e o funcionamento de máquinas e equipamentos acionados por motores de combustão interna, em locais fechados ou sem ventilação suficiente, salvo quando for assegurada a eliminação de gases do ambiente?</t>
  </si>
  <si>
    <t>6.68</t>
  </si>
  <si>
    <t>A fazenda proíbe e não permite, sob qualquer pretexto, o transporte de trabalhadores e terceiros em máquinas e equipamentos motorizados e em seus implementos acoplados?</t>
  </si>
  <si>
    <t>As roçadeiras da fazenda possuem dispositivos de proteção que impossibilitem o arremesso de materiais sólidos e causem outros riscos à integridade física do trabalhador, causando acidentes do trabalho?</t>
  </si>
  <si>
    <t>6.70</t>
  </si>
  <si>
    <t>6.71</t>
  </si>
  <si>
    <t>6.72</t>
  </si>
  <si>
    <t>6.73</t>
  </si>
  <si>
    <t>6.74</t>
  </si>
  <si>
    <t>6.75</t>
  </si>
  <si>
    <t>6.76</t>
  </si>
  <si>
    <t>6.77</t>
  </si>
  <si>
    <t>6.78</t>
  </si>
  <si>
    <t>Vias de Acesso e Circulação</t>
  </si>
  <si>
    <t>6.79</t>
  </si>
  <si>
    <t>6.80</t>
  </si>
  <si>
    <t>6.81</t>
  </si>
  <si>
    <t>6.82</t>
  </si>
  <si>
    <t>Transporte de Trabalhadores</t>
  </si>
  <si>
    <t>Os veículos próprios ou terceirizados, utilizados pela fazenda para o transporte coletivo de empregados, transportam todos os passageiros sentados e possuem compartimentos resistentes e fixos para a guarda das ferramentas e materiais em separado dos passageiros?</t>
  </si>
  <si>
    <t>Os veículos adaptados utilizados pela fazenda para o transporte de trabalhadores possuem autorização prévia da autoridade competente em matéria de trânsito?</t>
  </si>
  <si>
    <t>6.84</t>
  </si>
  <si>
    <t>6.85</t>
  </si>
  <si>
    <t>6.86</t>
  </si>
  <si>
    <t>Transporte de Cargas</t>
  </si>
  <si>
    <t xml:space="preserve">A fazenda faz a inspeção periódica dos veículos destinados ao transporte de cargas?     </t>
  </si>
  <si>
    <t>6.87</t>
  </si>
  <si>
    <t>6.88</t>
  </si>
  <si>
    <t>6.89</t>
  </si>
  <si>
    <t>6.90</t>
  </si>
  <si>
    <t>Fatores Climáticos e Topográficos</t>
  </si>
  <si>
    <t>6.91</t>
  </si>
  <si>
    <t>6.92</t>
  </si>
  <si>
    <t>6.93</t>
  </si>
  <si>
    <t>6.94</t>
  </si>
  <si>
    <t>6.95</t>
  </si>
  <si>
    <t xml:space="preserve">A fazenda fiscaliza o uso obrigatório dos EPIs e aplica penas disciplinares ao empregado que se recusa ou que não utiliza o EPI que lhe foi fornecido, mesmo que eventualmente, inclusive com a demissão por justa causa? </t>
  </si>
  <si>
    <t>6.96</t>
  </si>
  <si>
    <t>Edificações Rurais</t>
  </si>
  <si>
    <t>6.98</t>
  </si>
  <si>
    <t>6.99</t>
  </si>
  <si>
    <t>Instalações Elétricas</t>
  </si>
  <si>
    <t xml:space="preserve">As instalações elétricas da fazenda são mantidas de forma a prevenir, por meios seguros, os perigos de choque elétrico e outros tipos de acidentes? </t>
  </si>
  <si>
    <t xml:space="preserve">Os componentes das instalações elétricas são protegidos por material isolante? </t>
  </si>
  <si>
    <t>As ferramentas utilizadas em trabalhos em redes energizadas são dotadas de isolamento elétrico?</t>
  </si>
  <si>
    <t>Nas frentes de trabalho são disponibilizas instalações sanitárias fixas ou móveis, compostas de sanitários e lavatórios, na proporção de um conjunto para grupo de 40 trabalhadores ou fração, sendo permitida a utilização de fossa seca?</t>
  </si>
  <si>
    <t xml:space="preserve">A fazenda não permite e proíbe a utilização de fogões, fogareiros ou similares no interior dos alojamentos? </t>
  </si>
  <si>
    <t>A fazenda fornece roupas de cama adequadas às condições climáticas locais?</t>
  </si>
  <si>
    <t>O local de preparo de refeições não tem ligação direta com o alojamento dos empregados e é dotado de lavatórios, sistema de coleta de lixo e instalações sanitárias exclusivas para o pessoal que manipula alimentos?</t>
  </si>
  <si>
    <t>A.1</t>
  </si>
  <si>
    <t>A.2</t>
  </si>
  <si>
    <t>A.3</t>
  </si>
  <si>
    <t>A.4</t>
  </si>
  <si>
    <t>A.5</t>
  </si>
  <si>
    <t>A.6</t>
  </si>
  <si>
    <t>A.7</t>
  </si>
  <si>
    <t>A.8</t>
  </si>
  <si>
    <t>A.9</t>
  </si>
  <si>
    <t>A.10</t>
  </si>
  <si>
    <t>B.1</t>
  </si>
  <si>
    <t>B.2</t>
  </si>
  <si>
    <t>B.3</t>
  </si>
  <si>
    <t>B.4</t>
  </si>
  <si>
    <t>B.5</t>
  </si>
  <si>
    <t>B.6</t>
  </si>
  <si>
    <t>B.7</t>
  </si>
  <si>
    <t>B.8</t>
  </si>
  <si>
    <t>B.9</t>
  </si>
  <si>
    <t>B.10</t>
  </si>
  <si>
    <t>B.11</t>
  </si>
  <si>
    <t>B.12</t>
  </si>
  <si>
    <t>B.13</t>
  </si>
  <si>
    <t>B.14</t>
  </si>
  <si>
    <t>B.15</t>
  </si>
  <si>
    <t>B.16</t>
  </si>
  <si>
    <t>B.17</t>
  </si>
  <si>
    <t>B.18</t>
  </si>
  <si>
    <t>B.19</t>
  </si>
  <si>
    <t>B.20</t>
  </si>
  <si>
    <t>B.21</t>
  </si>
  <si>
    <t>B.22</t>
  </si>
  <si>
    <t>B.23</t>
  </si>
  <si>
    <t>Itens não respondidos</t>
  </si>
  <si>
    <t>Itens "Conformes"</t>
  </si>
  <si>
    <t>Itens "Não Conformes"</t>
  </si>
  <si>
    <t>Observações</t>
  </si>
  <si>
    <t>Aplicáveis</t>
  </si>
  <si>
    <t>Critério 1. Contrato de Trabalho</t>
  </si>
  <si>
    <t>Critério 2. Proibição de Trabalho Infantil</t>
  </si>
  <si>
    <t>Critério 4. Liberdade de Associação Sindical</t>
  </si>
  <si>
    <t>Critério 5. Proibição de Discriminação de Pessoas</t>
  </si>
  <si>
    <t>Total de itens respondidos</t>
  </si>
  <si>
    <t>Total de itens não respondidos</t>
  </si>
  <si>
    <t>A fazenda fornece os Equipamentos de Proteção Individual e vestimentas de trabalho em perfeitas condições de uso e devidamente higienizados, responsabilizando-se pela sua descontaminação ao final de cada jornada de trabalho, substituindo-os sempre que necessário, e veda o uso de roupas pessoais quando da aplicação de agrotóxicos?</t>
  </si>
  <si>
    <t>A fazenda não permite e mantém vigilância para que nenhum dispositivo de proteção ou vestimenta contaminados sejam levados para fora do ambiente de trabalho e não permite que nenhum dispositivo ou vestimenta de proteção seja reutilizado antes da devida descontaminação?</t>
  </si>
  <si>
    <t>A fazenda proíbe a reutilização das embalagens vazias; executa o processo de trilavagem ou sob pressão; armazena os vasilhames em depósito adequado e posteriormente os encaminha às unidades credenciadas para o descarte ou reciclagem?</t>
  </si>
  <si>
    <t>A fazenda possui equipe de empregados treinada para a prevenção e combate a incêndio, em especial para usar os extintores em situações de emergência?</t>
  </si>
  <si>
    <t>A fazenda orienta e treina seus empregados quanto aos métodos de trabalho que deverão utilizar nas atividades pesadas de levantamento e transporte manual regular de cargas, visando salvaguardar a sua saúde,  prevenir acidentes e o seu afastamento precoce do trabalho?</t>
  </si>
  <si>
    <t>As ferramentas de corte utilizadas na lavoura são transportadas em compartimentos separados do transporte de trabalhadores?</t>
  </si>
  <si>
    <t xml:space="preserve">As máquinas, equipamentos e implementos da fazenda que ofereçam risco de ruptura de suas partes, projeção de peças ou de material em processamento, possuem sistemas efetivos de proteção e prevenção contra acidentes? </t>
  </si>
  <si>
    <t>A fazenda não permite e proíbe a execução de serviços de limpeza, de lubrificação, de abastecimento e de manutenção com as máquinas, equipamentos e implementos em funcionamento, salvo se o movimento for indispensável à realização dessas operações e, nessa situação, são tomadas medidas especiais de proteção e sinalização contra acidentes de trabalho?</t>
  </si>
  <si>
    <t>As máquinas e equipamentos, estacionários ou não, da fazenda, que possuem plataformas de trabalho, são dotados de escadas de acesso e dispositivos de proteção contra quedas?</t>
  </si>
  <si>
    <t>Os motoristas da fazenda que conduzem veículos automotores, trator de roda, trator de esteira, trator misto ou equipamento automotor destinado à movimentação de cargas ou trabalho agrícola, em via pública, estão devidamente habilitados pelo Detran (art. 144 CBT)?</t>
  </si>
  <si>
    <t>As  máquinas de cortar, picar, triturar, moer, desfibrar e similares da fazenda, possuem dispositivos de proteção que impossibilitem o contato do operador ou demais pessoas com suas partes móveis?</t>
  </si>
  <si>
    <t>As vias de acesso e de circulação internas da fazenda são sinalizadas, de forma que sejam visíveis durante o dia e à noite, orientando a direção do fluxo de veículos, a preferência nos cruzamentos e estabelecendo os limites de velocidade?</t>
  </si>
  <si>
    <t>Os acessos e vias de circulação internas da fazenda possuem condições adequadas e seguras para os veículos e trabalhadores que neles transitam?</t>
  </si>
  <si>
    <t>O trabalho no campo é organizado de forma que as atividades que exigem maior esforço físico, quando possível, sejam desenvolvidas no período da manhã ou no final da tarde?</t>
  </si>
  <si>
    <t xml:space="preserve">A fazenda interrompe as atividades agrícolas externas, quando ocorrem condições climáticas que comprometam a segurança e a saúde do trabalhador? </t>
  </si>
  <si>
    <t>A fazenda arquiva as fichas individuais de controle e entrega de EPIs aos empregados, bem como fichas que comprovem os treinamentos e as notas fiscais de compra para a substituição de EPIs, em caso de necessidade de troca por orientação do fabricante, defeitos ou pelo desgaste?</t>
  </si>
  <si>
    <t xml:space="preserve">As aberturas nos pisos e nas paredes das edificações da fazenda são protegidas de forma que impeçam a queda de trabalhadores ou de materiais? </t>
  </si>
  <si>
    <t>As estruturas das edificações rurais da fazenda, tais como armazéns e depósitos, são mantidas em condições de suportar as cargas permanentes e móveis a que se destinam?</t>
  </si>
  <si>
    <t xml:space="preserve">As escadas, rampas, corredores e outras áreas destinadas à circulação de trabalhadores e à movimentação de materiais da fazenda foram construídos com materiais antiderrapantes e possuem proteção contra o risco de queda? </t>
  </si>
  <si>
    <t>A fazenda transporta as refeições para as frentes de trabalho em recipientes ou caixas térmicas que garantem boas condições de conservação higiênica e salutar dos alimentos?</t>
  </si>
  <si>
    <t xml:space="preserve">Áreas de Vivências - Instalações Sanitárias - 
Local para Refeição - Alojamento - Lavanderia - Área de Lazer  </t>
  </si>
  <si>
    <t xml:space="preserve">Os locais para refeição possuem mesas com tampos lisos e laváveis e assentos em número suficiente para atender todos os trabalhadores em escala prefixada de horários? </t>
  </si>
  <si>
    <t>Nas frentes de trabalho são disponibilizados abrigos, fixos ou móveis, que protejam os trabalhadores contra as intempéries durante as refeições?</t>
  </si>
  <si>
    <t>Os alojamentos da fazenda possuem armários individuais para a guarda de objetos pessoais, portas e janelas capazes de oferecer boas condições de vedação e segurança, recipientes para coleta de lixo e são separados por sexo?</t>
  </si>
  <si>
    <t xml:space="preserve">A fazenda disponibiliza em local coberto e ventilado lavanderias dotadas de tanques individuais ou coletivos e água limpa para que os trabalhadores possam lavar suas roupas de uso pessoal? </t>
  </si>
  <si>
    <t>A fazenda disponibiliza bebedouros com jato inclinado ou copos individuais ou descartáveis a todos os empregados e proíbe a utilização de copos coletivos?</t>
  </si>
  <si>
    <t xml:space="preserve"> NA </t>
  </si>
  <si>
    <t>Em caso de acidentes com consequências de maior gravidade ou prejuízo de grande monta, são feitas reuniões da CIPATR, com a presença do responsável pelo setor em que ocorreu o acidente, até 5 dias após a ocorrência?</t>
  </si>
  <si>
    <t>7.2</t>
  </si>
  <si>
    <t>7.3</t>
  </si>
  <si>
    <t>7.4</t>
  </si>
  <si>
    <t>7.5</t>
  </si>
  <si>
    <t>7.7</t>
  </si>
  <si>
    <t>7.8</t>
  </si>
  <si>
    <t>7.9</t>
  </si>
  <si>
    <t>7.10</t>
  </si>
  <si>
    <t>7.11</t>
  </si>
  <si>
    <t>8. BOAS PRÁTICAS AGRÍCOLAS</t>
  </si>
  <si>
    <t>8.1</t>
  </si>
  <si>
    <t>A fazenda implantou algum processo ou medida para minimizar os impactos na qualidade da água causados por resíduos químicos?</t>
  </si>
  <si>
    <t>8.2</t>
  </si>
  <si>
    <t>8.3</t>
  </si>
  <si>
    <t>8.4</t>
  </si>
  <si>
    <t>8.5</t>
  </si>
  <si>
    <t>8.6</t>
  </si>
  <si>
    <t>8.7</t>
  </si>
  <si>
    <t>8.8</t>
  </si>
  <si>
    <t>8.9</t>
  </si>
  <si>
    <t>8.10</t>
  </si>
  <si>
    <t>8.11</t>
  </si>
  <si>
    <t>8.12</t>
  </si>
  <si>
    <t>8.13</t>
  </si>
  <si>
    <t>O transporte de agroquímicos da fazenda é realizado de forma segura, com o uso de todos os procedimentos de precaução aplicáveis à saúde humana e ao meio ambiente?</t>
  </si>
  <si>
    <t>8.14</t>
  </si>
  <si>
    <t>8.15</t>
  </si>
  <si>
    <t>A fazenda possui documentação evidenciando que as sementes adquiridas são produzidas e comercializadas por produtores registrados no Registro Nacional de Sementes e Mudas – Renasem do Ministério da Agricultura, Pecuária e Abastecimento – MAPA?</t>
  </si>
  <si>
    <t>A fazenda possui depósito adequado para baterias?</t>
  </si>
  <si>
    <t>A fazenda possui depósito adequado para pneus?</t>
  </si>
  <si>
    <t>Critério 7. Desempenho Ambiental</t>
  </si>
  <si>
    <t>CMP</t>
  </si>
  <si>
    <t>Conforme?</t>
  </si>
  <si>
    <t>Total</t>
  </si>
  <si>
    <t>Total geral - Aplicáveis e Não Aplicáveis (NA)</t>
  </si>
  <si>
    <t>Total de itens CMP (conformidade obrigatória)</t>
  </si>
  <si>
    <t>Aprovação - Critério 1</t>
  </si>
  <si>
    <t>Aprovação - Critério 2</t>
  </si>
  <si>
    <t>Aprovação - Critério 3</t>
  </si>
  <si>
    <t>Aprovação - Critério 4</t>
  </si>
  <si>
    <t>Aprovação - Critério 5</t>
  </si>
  <si>
    <t>Aprovação - Critério 6</t>
  </si>
  <si>
    <t>Aprovação - Critério 7</t>
  </si>
  <si>
    <t>Aprovação - Critério 8</t>
  </si>
  <si>
    <t>Critério 8. Boas Práticas Agrícolas</t>
  </si>
  <si>
    <t xml:space="preserve">Percentual "Conforme"  </t>
  </si>
  <si>
    <t>A.</t>
  </si>
  <si>
    <t xml:space="preserve">B. </t>
  </si>
  <si>
    <t>Endereço para correspondência/outros dados para contato</t>
  </si>
  <si>
    <t>Bairro</t>
  </si>
  <si>
    <t>Telefone(s)</t>
  </si>
  <si>
    <t>Telefones</t>
  </si>
  <si>
    <t xml:space="preserve"> A aprovação na verificação para diagnóstico não representa certificação. A certificação somente será dada pela certificadora credenciada pela Abrapa, com a aplicação de lista de Verificação para Certificação da Propriedade (VCP).</t>
  </si>
  <si>
    <t>Critério - ir para &gt;</t>
  </si>
  <si>
    <t>VOLTAR AO TOPO &gt;&gt;</t>
  </si>
  <si>
    <t>OUTROS</t>
  </si>
  <si>
    <t>A.11</t>
  </si>
  <si>
    <t>A.12</t>
  </si>
  <si>
    <t>7. DESEMPENHO AMBIENTAL</t>
  </si>
  <si>
    <t>SIM "APLIC"</t>
  </si>
  <si>
    <t>NÃO "NÃO APLIC"</t>
  </si>
  <si>
    <t>CCMP</t>
  </si>
  <si>
    <t>SIM CMP "APLIC"</t>
  </si>
  <si>
    <t>CMP NÃO "NÃO APLIC"</t>
  </si>
  <si>
    <t>RESULT.</t>
  </si>
  <si>
    <t>RESULTADO DA VERIFICAÇÃO</t>
  </si>
  <si>
    <t>Total de itens de certificação por índice variável de conformidade = Itens C exceto NA</t>
  </si>
  <si>
    <t>CADASTRO DA UNIDADE PRODUTIVA</t>
  </si>
  <si>
    <t>3.2</t>
  </si>
  <si>
    <t>5.2</t>
  </si>
  <si>
    <t>6.25</t>
  </si>
  <si>
    <t>6.69</t>
  </si>
  <si>
    <t>6.83</t>
  </si>
  <si>
    <r>
      <rPr>
        <b/>
        <sz val="10"/>
        <color theme="1"/>
        <rFont val="Arial Narrow"/>
        <family val="2"/>
      </rPr>
      <t xml:space="preserve">C = Item de Certificação </t>
    </r>
    <r>
      <rPr>
        <sz val="10"/>
        <color theme="1"/>
        <rFont val="Arial Narrow"/>
        <family val="2"/>
      </rPr>
      <t>(constante na lista de "Verificação para Certificação da Propriedade - VCP")</t>
    </r>
  </si>
  <si>
    <r>
      <rPr>
        <b/>
        <sz val="10"/>
        <color theme="1"/>
        <rFont val="Arial Narrow"/>
        <family val="2"/>
      </rPr>
      <t xml:space="preserve">CMP = Critério Mínimo de Produção da BCI </t>
    </r>
    <r>
      <rPr>
        <sz val="10"/>
        <color theme="1"/>
        <rFont val="Arial Narrow"/>
        <family val="2"/>
      </rPr>
      <t>(constante na lista de "Verificação para Certificação da Propriedade - VCP") - item de conformidade obrigatória</t>
    </r>
  </si>
  <si>
    <t>1.19</t>
  </si>
  <si>
    <t>6.11</t>
  </si>
  <si>
    <t>6.39</t>
  </si>
  <si>
    <t>6.54</t>
  </si>
  <si>
    <t>6.97</t>
  </si>
  <si>
    <t>Utilize apenas x ou X para Sim e Não e na coluna NA também utilize x ou X quando o item não for aplicável</t>
  </si>
  <si>
    <t>Versão</t>
  </si>
  <si>
    <t>Associações</t>
  </si>
  <si>
    <t>sigla</t>
  </si>
  <si>
    <t>Descrição</t>
  </si>
  <si>
    <t>AGOPA</t>
  </si>
  <si>
    <t>ABAPA</t>
  </si>
  <si>
    <t>AMIPA</t>
  </si>
  <si>
    <t>AMPA</t>
  </si>
  <si>
    <t>AMPASUL</t>
  </si>
  <si>
    <t>AMAPA</t>
  </si>
  <si>
    <t>APIPA</t>
  </si>
  <si>
    <t>PROCESSO ABR Nº (*)</t>
  </si>
  <si>
    <t>ASSOCIAÇÃO ESTADUAL (*)</t>
  </si>
  <si>
    <t>UNIDADE PRODUTIVA (*)</t>
  </si>
  <si>
    <t>MUNICÍPIO (*)</t>
  </si>
  <si>
    <t>Localização: (rodovia + distância da cidade + GPS) (*)</t>
  </si>
  <si>
    <t>Rua/complemento (*)</t>
  </si>
  <si>
    <t>Cidade (*)</t>
  </si>
  <si>
    <t>*</t>
  </si>
  <si>
    <t xml:space="preserve"> </t>
  </si>
  <si>
    <t>A fazenda, ao determinar a execução de tarefas em atividades insalubres ou perigosas, garante adequadas condições de trabalho informando aos trabalhadores encarregados sobre os riscos decorrentes na execução do trabalho e as medidas de proteção que devem ser adotadas para prevenir acidentes do trabalho e/ou danos à saúde?</t>
  </si>
  <si>
    <t>As áreas de vivência da fazenda possuem instalações sanitárias, locais para refeição, alojamentos e, quando houver permanência de trabalhadores no estabelecimento entre as jornadas de trabalho, local adequado para preparo de alimentos e lavanderias, todos em condições adequadas de conservação, asseio e higiene?</t>
  </si>
  <si>
    <t>A fazenda não pratica a queima de resíduos ou sobras de safra, com exceção da queima autorizada ou destinada à produção de energia?</t>
  </si>
  <si>
    <t>A fazenda atende à legislação quanto ao distanciamento da pulverização de agroquímicos de áreas povoadas e de cursos de água?</t>
  </si>
  <si>
    <t>8.16</t>
  </si>
  <si>
    <t>8.17</t>
  </si>
  <si>
    <t>8.18</t>
  </si>
  <si>
    <t>8.19</t>
  </si>
  <si>
    <t>VDP2018.0</t>
  </si>
  <si>
    <t>Total de itens C (conformidade obrigatória)</t>
  </si>
  <si>
    <t>GRUPO DE PRODUTORES (*)</t>
  </si>
  <si>
    <t>PRODUTOR (*)</t>
  </si>
  <si>
    <t>B.27</t>
  </si>
  <si>
    <t>B.28</t>
  </si>
  <si>
    <t>B.29</t>
  </si>
  <si>
    <t>B.30</t>
  </si>
  <si>
    <t>CPF/CNPJ (*)</t>
  </si>
  <si>
    <t>As parcelas variáveis de natureza salarial (horas extras, reflexos, adicionais e outras) integram pela média o valor da remuneração das férias, 13º salário, aviso prévio e recolhimentos de FGTS e INSS?</t>
  </si>
  <si>
    <t>A UP/UBA concede regularmente aos empregados o intervalo intrajornada para descanso e refeição de, no mínimo, 1 hora e, no máximo, 2 horas; ou de, no mínimo, 30 minutos conforme previsão em acordo ou convenção coletiva?</t>
  </si>
  <si>
    <t>A UP/UBA concede regularmente aos empregados o intervalo interjornada para descanso de, no mínimo, 11 horas?</t>
  </si>
  <si>
    <t>A UP/UBA concede regularmente aos empregados o descanso semanal remunerado de 24 horas?</t>
  </si>
  <si>
    <t>A UP/UBA concede regularmente as férias integrais ou parceladas de cada período aquisitivo de 12 meses aos seus empregados dentro do período concessivo legal?</t>
  </si>
  <si>
    <t>O 13º salário é regularmente pago em duas parcelas, sendo a primeira até o dia 30 de novembro e, a segunda, até o dia 20 de dezembro de cada ano?</t>
  </si>
  <si>
    <t>A UP/UBA adota política escrita de não permitir que os trabalhadores de 16 a 18 anos executem atividades em jornada noturna ou em condições e locais insalubres (agentes químicos, físicos, biológicos e térmicos na lavoura ou no beneficiamento de algodão) ou perigosos?</t>
  </si>
  <si>
    <t>A UP/UBA paga regularmente o adicional de periculosidade de 30% sobre o valor do salário contratual aos empregados expostos ou que executem atividades em condição de risco à vida em contato com substâncias inflamáveis, explosivas ou em setor de energia elétrica em condição de risco acentuado?</t>
  </si>
  <si>
    <t>A UP/UBA proíbe expressamente mediante afixação de avisos ou em normas internas, a prática de qualquer tipo de trabalho infantil, remunerado ou não, no ambiente de trabalho, com exceção do trabalhador aprendiz?</t>
  </si>
  <si>
    <t xml:space="preserve">A UP/UBA mantém relacionamento proativo com o Sindicato dos Trabalhadores de seu município, apoia a negociação coletiva de trabalho e cumpre as disposições das convenções e acordos coletivos de trabalho?
</t>
  </si>
  <si>
    <t>É assegurado ao trabalhador, sindicalizado ou não, que compareça às reuniões e às assembleias do Sindicato Laboral ou participe das negociações coletivas?</t>
  </si>
  <si>
    <t>A UP/UBA, quando solicitado pelo Sindicato Laboral, mediante agendamento prévio e sem prejuízo das atividades normais de trabalho, permite a realização de reuniões com seus empregados para tratar dos interesses da categoria e providencia local adequado, se necessário?</t>
  </si>
  <si>
    <t>A UP/UBA adverte e orienta seus empregados para coibir a prática de qualquer procedimento discriminatório ou humilhante no relacionamento entre seus prepostos, gerentes e encarregados e seus subordinados, bem como entre estes, sob pena de sofrerem sanções disciplinares?</t>
  </si>
  <si>
    <t>A fazenda, considerando-se as características da atividade desenvolvida, está equipada com uma caixa de primeiros socorros e esta fica sob a responsabilidade de pessoa capacitada para cumprir essa função? Nas frentes de trabalho com 10 ou mais trabalhadores, possui um caixa de primeiros socorros?</t>
  </si>
  <si>
    <t xml:space="preserve">O proprietário ou preposto da fazenda com 11 até 50 empregados, que não constituiu SESTR próprio, tem formação em prevenção de acidentes e doenças relacionadas ao trabalho ou contratou um técnico de segurança e/ou os serviços de empresas especializadas (SESTR )? </t>
  </si>
  <si>
    <t>A fazenda com mais de 51 empregados implantou o Serviço Especializado em Segurança e Saúde no Trabalho Rural – SESTR próprio, externo ou coletivo?</t>
  </si>
  <si>
    <t>São realizadas reuniões bimestrais da CIPATR e lavradas as respectivas atas?</t>
  </si>
  <si>
    <t>O Coordenador da CIPATR supervisiona e divulga as decisões da CIPATR aos trabalhadores e encaminha ao empregador rural ou equiparado e ao SESTR, quando houver, as decisões da CIPATR?</t>
  </si>
  <si>
    <t>A fazenda proporciona aos trabalhadores com exposição direta  aos agrotóxicos,  cursos de capacitação semipresencial ou presencial, realizados por profissionais com capacidade técnica, com carga horária mínima de 20 horas, com aulas teóricas e práticas,conforme conteúdo mínimo previsto na Norma?</t>
  </si>
  <si>
    <t>A fazenda fornece gratuitamente aos trabalhadores em contato direto ou que manipulem agrotóxicos, todos os Equipamentos de Proteção Individual (EPIs) e vestimentas adequadas aos riscos, previstos no PGRTR, e fiscaliza o seu uso, sob pena da aplicação de sanções disciplinares?</t>
  </si>
  <si>
    <t>Para todos os trabalhadores envolvidos em trabalhos com agrotóxicos, é obrigatório o banho, após finalizadas todas as atividades envolvendo o preparo e/ou aplicação de agrotóxicos, aditivos, adjuvantes e produtos afins, conforme procedimento estabelecido no PGRTR?</t>
  </si>
  <si>
    <t>A fazenda afasta imediatamente o trabalhador que apresentar sintomas de intoxicação e providencia com urgência o transporte para o atendimento médico mais próximo, encaminhando também ao médico as informações contidas nos rótulos e bulas dos agrotóxicos, aditivos, adjuvantes e produtos afins aos quais o trabalhador tenha sido exposto?</t>
  </si>
  <si>
    <t>A fazenda não pratica a armazenagem de embalagens vazias ou cheias de agrotóxicos, aditivos, adjuvantes e produtos afins, em desacordo com o estabelecido na bula do fabricante?</t>
  </si>
  <si>
    <t>O armazenamento e empilhamento de agrotóxicos obedece às normas da legislação vigente e dos fabricantes; as embalagens são colocadas sobre estrados, evitando contato com o piso, com as pilhas estáveis e afastadas das paredes e com pisos impermeáveis?</t>
  </si>
  <si>
    <t>Os manuais das máquinas, equipamentos e implementos são mantidos em local apropriado, de forma que o seu conteúdo seja mantido no estabelecimento, em formato original ou cópia, devendo o empregador disponibilizá-lo para os operadores?</t>
  </si>
  <si>
    <t xml:space="preserve">Há procedimentos por parte do empregador rural ou equiparado a movimentação segura de  máquinas, equipamentos e implementos fora das instalações físicas do estabelecimento rural para reparos,adequações, modernização tecnológica, desativação, desmonte e descarte? </t>
  </si>
  <si>
    <t>O empregador rural ou equiparado dispõe os meios de acesso permanentemente fixados e seguros em todos os seus pontos de operação, de abastecimento, de inserção de matérias-primas e retirada de produtos trabalhados de preparação, de manutenção e de intervenção constante? E são disponibilizados meios de acesso, as maquinas, equipamentos e implementos que atendam ao disposto nas normas técnicas oficiais ou internacionais vigentes?</t>
  </si>
  <si>
    <t>Os veículos próprios ou terceirizados, utilizados pela fazenda para o transporte coletivo de empregados, possuem autorização emitida pela autoridade de trânsito competente, são conduzidos por motoristas devidamente habilitados pelo Detran  e acompanhada da respectiva vistoria anual do veículo?</t>
  </si>
  <si>
    <t>O transporte coletivo de trabalhadores possui em regular funcionamento registrador instantâneo e inalterável de velocidade (tacógrafo) quando a capacidade for superior a 10 (dez) lugares?</t>
  </si>
  <si>
    <t>O empregador, caso indicado no PGRTR ou configurada exposição à radiação solar sem adoção de medidas de proteção coletiva ou individual, disponibiliza protetor solar aos funcionários?</t>
  </si>
  <si>
    <t xml:space="preserve">As edificações da fazenda possuem Sistema de Proteção contra Descargas Atmosféricas - SPDA, contra descargas elétricas atmosféricas? </t>
  </si>
  <si>
    <t>As instalações sanitárias dispõem de água limpa, sabão ou sabonete e papel toalha; dispõe de papel higiênico e possui recipiente para coleta de lixo e ligação ao sistema de esgoto, fossa séptica ou sistema equivalente?</t>
  </si>
  <si>
    <t>Pessoas com doenças infectocontagiosas no interior do alojamento devem ser submetidos à avaliação médica, que decidirá pelo afastamento ou permanência no alojamento?</t>
  </si>
  <si>
    <t>As moradias cedidas pela fazenda são unifamiliares e construídas em alvenaria ou madeira, possuem condições sanitárias adequadas, ventilação e iluminação suficientes, cobertura de proteção contra intempéries, poço ou caixa-d'água protegido contra contaminação, e  fossas sépticas afastadas da casa e do poço de água em lugar livre de enchentes e à jusante do poço?  As moradias são afastadas, no mínimo, 30 m (trinta metros) dos depósitos de fenos e estercos, currais, estábulos, pocilgas e quaisquer viveiros de criação, exceto aqueles para uso próprio da família?</t>
  </si>
  <si>
    <t>Foram elaborados a identificação, mapeamento e preservação das áreas ripárias, nascentes, dos corpos e cursos de água, com a caracterização da vegetação existente na fazenda?</t>
  </si>
  <si>
    <t>É possível comprovar que a fazenda utiliza práticas de manejo que otimizam o uso da água no solo e minimizam a evaporação da água no solo?</t>
  </si>
  <si>
    <t>A fazenda possui um planejamento de controle das práticas de manejo da água para garantir que sua extração não tenha efeitos adversos no lençol freático ou nos cursos d'água?</t>
  </si>
  <si>
    <t>8.20</t>
  </si>
  <si>
    <t>8.21</t>
  </si>
  <si>
    <t>8.22</t>
  </si>
  <si>
    <t>A fazenda tem um planejamento e implementa boas práticas de manejo do solo para manter e melhorar a estrutura e fertilidade do solo e melhorar os ciclos de nutrientes?</t>
  </si>
  <si>
    <t>Caso a fazenda utilize qualquer processo de irrigação, o procedimento é documentado de acordo com as recomendações técnicas profissionais para eficiência de irrigação? O volume diário é medido e registrado? E o tempo de irrigação é planejado para maximizar a produtividade, e não conduzido em um calendário/cronograma pré-determinado rígido?</t>
  </si>
  <si>
    <t>É possível comprovar que a fazenda adota práticas de manejo que maximizem a qualidade da fibra na condução da lavoura?</t>
  </si>
  <si>
    <t xml:space="preserve">É possível comprovar que o algodão é colhido, manuseado e armazenado de modo a minimizar impurezas, danos e contaminações na colheita e pós-colheita? </t>
  </si>
  <si>
    <t>As pulverizações são realizadas com base na autorização prévia do técnico responsável e na observação e análise de campo?</t>
  </si>
  <si>
    <t>Para atender aos requisitos de licenciamento da BCI para Relatórios de Indicadores de Resultados e recibos de vendas do Better Cotton, o Produtor opera um sistema de coleta de dados e gerenciamento de registros para as seguintes informações: entradas de produção (irrigação, nutrientes, pesticidas/produtos químicos), saídas de produção (por exemplo, área colhida, produção de pluma) e recibos de vendas do Better Cotton* (com nome do comprador, data, volume)?* Os recibos de vendas do Better Cotton devem ser mantidos por pelo menos um ano.</t>
  </si>
  <si>
    <t xml:space="preserve">CIPATR - Comissão Interna de Prevenção a Acidentes e Assédio do Trabalho Rural </t>
  </si>
  <si>
    <t xml:space="preserve">A UP/UBA não desconta taxa de recrutamento quando da seleção do trabalhadores fixos e temporários? Esses trabalhadores foram corretamente registrados na empresa dentro da plataforma do e-Social até o prazo de 24 horas antes do início das atividades do empregado, à exceção dos prestadores de serviço terceirizados ou autônomos? </t>
  </si>
  <si>
    <t xml:space="preserve">O pagamento dos salários é efetuado até o 5º dia útil do mês subsequente ao vencido? </t>
  </si>
  <si>
    <t>A fazenda garante que os trabalhadores são informados de forma clara e transparente sobre as regras e procedimentos disciplinares, tanto internos quanto previstos na CLT, incluindo advertências e suspensões justas e proporcionais à conduta?</t>
  </si>
  <si>
    <t>A UP/UBA aplica as penalidades disciplinares previstas na CLT, de acordo com a gravidade da falta, a exemplo da demissão por justa causa, no caso em que o empregado descumpra normas internas e as normas de segurança do trabalho, em especial, em relação ao uso obrigatório de EPIs?</t>
  </si>
  <si>
    <t>A propriedade possui relação com instituições que fomentam a capacitação de mão de obra local através de treinamentos, cursos gratuitos etc.</t>
  </si>
  <si>
    <t>Os trabalhadores têm acesso a uma linha direta para queixas imparciais, eficaz e segura ou a outro mecanismo de reclamação?</t>
  </si>
  <si>
    <t xml:space="preserve">
Na admissão ou readmissão de empregados, a UP/UBA orienta e capacita os trabalhadores em relação aos riscos profissionais que possam se originar nos locais de trabalho, e sobre os meios para prevenir e limitar tais riscos e as medidas adotadas pela empresa?</t>
  </si>
  <si>
    <t>A UP/UBA não pratica nem permite que a jornada diária de trabalho de seus empregados exceda o limite legal de 8 horas normais, acrescidas de 2 horas extras diárias voluntárias e eventuais, ou de 12 horas diárias em caso de jornada normal de 12 x 36 horas, observando-se o limite semanal de 44 horas semanais e 220 mensais, salvo as situações de necessidade imperiosa e força maior previstas em acordo ou convenção coletiva?</t>
  </si>
  <si>
    <t>O trabalho, sem compensação de horas, em dias de descanso semanal remunerado e feriados, é pago com o adicional mínimo de 100%?</t>
  </si>
  <si>
    <t>A UP/UBA recolhe regularmente o FGTS digital (GFD) sobre a remuneração paga a cada empregado até o dia 20 (vinte) de cada mês subsequente?</t>
  </si>
  <si>
    <t>Os trabalhadores contratados com salário fixo ou com base na produção recebem pelo menos um valor equivalente ao salário mínimo nacional ou ao nível de remuneração mínima da profissão/cargo que exerce, conforme definido em acordo ou convenção coletiva de trabalho? A folha de pagamento e os recibos salariais discriminam todos os proventos e  descontos efetuados na remuneração do empregado?</t>
  </si>
  <si>
    <t>Os trabalhadores são informados dos seus princípios e direitos fundamentais no trabalho?</t>
  </si>
  <si>
    <t>A UP/UBA não pratica, não solicita e nem permite a utilização de mão de obra infantil (de criança ou adolescente menor de 16 anos), sob qualquer pretexto, mesmo que eventual e sem remuneração em suas atividades empresariais, com exceção do trabalhador aprendiz?</t>
  </si>
  <si>
    <t>Ao contratar trabalhador em outros Estados, a UP/UBA toma providências para que os trâmites da contratação e do transporte cumpram as normas estabelecidas na Portaria do MTP nº 671/2021 e IN do MTP nº 2/2021, sem a intermediação de terceiros aliciadores ou agenciadores? A UP/UBA não utiliza dolo, falsas promessas, ameaças graves, violência, coação, fraude ou abuso, ilusões, simulação ou induzimento ao erro acerca das reais condições  de trabalho, localização da fazenda, fornecimento de utilidades sem descontos salariais e valores compensatórios que já incluem horas extras?</t>
  </si>
  <si>
    <t>A UP/UBA não pratica qualquer tipo de cerceamento ao direito de ir e vir do empregado ou terceirizados, e nem o mantém no local de trabalho mediante ações de coação moral, física ou psicológica ou de vigilância ostensiva, retenção de documentos ou objetos pessoais do trabalhador ou por servidão por empréstimos ou dívidas ilegais, com a intenção de negar ao trabalhador o exercício do seu direito de deixar voluntariamente  o local de trabalho ou alojamento, de pedir demissão, mudar de emprego ou retornar à cidade de origem?</t>
  </si>
  <si>
    <t>A UP/UBA não submete seus empregados ou tercerizados, à trabalho forçado, jornada exaustiva, condições indignas ou degradantes de trabalho, fornecimento de  alimentação de baixa qualidade, habitação em alojamentos precários e sem condições de higiene e de saneamento, não fornecimento de água potável no local de trabalho ou na área de vivência e trabalho em condições de risco, sem treinamento para o uso de EPIs ou sem capacitação para execução de suas atividades laborais?</t>
  </si>
  <si>
    <t>É assegurado a todos os empregados da UP/UBA o direito à livre associação sindical, sem qualquer tipo de intimidação ou pressão?</t>
  </si>
  <si>
    <t>5.3</t>
  </si>
  <si>
    <t>5.4</t>
  </si>
  <si>
    <t>5.5</t>
  </si>
  <si>
    <t>5.6</t>
  </si>
  <si>
    <t>5.7</t>
  </si>
  <si>
    <t xml:space="preserve">A UP  possui canais abertos de comunicação com as comunidades locais?  </t>
  </si>
  <si>
    <t>A UP possui relação aberta com a comunidade, promovendo a contratação de mão de obra local sem distinção de raça, gênero, etnia, religião ou demais aspectos culturais?</t>
  </si>
  <si>
    <t xml:space="preserve">A UP toma medidas para identificar e mitigar  os riscos sociais e/ou ambientais que a operação da exploração representa para as comunidades e áreas adjacentes?   
</t>
  </si>
  <si>
    <t>Quando houver disputas sobre o uso da terra com comunidades locais (incluindo populações indígenas ou usuários tradicionais de terras), processos transparentes são implementados para resolver essas disputas?</t>
  </si>
  <si>
    <t>Os gerentes, chefes de área e funcionários foram orientados e instruídos sobre a importância da adoção de boas práticas de proteção ambiental como forma  de garantir a sustentabilidade para a cadeia do agronegócio, bem como qualidade de vida para as gerações atuais e futuras?</t>
  </si>
  <si>
    <t>A fazenda disponibiliza a todos os trabalhadores,  informações sobre o uso de agrotoxicos, aditivos, adjuvantes e produtos afins no estabelecimento, abordando os seguintes aspectos: área tratada, nome comercial do produto utilizado,  classificação toxicológica, data e hora da aplicação, intervalo de reentrada, intervalo de segurança/periodo de carencia, medidas de proteção necessárias aos trabalhadores em exposição direta e indireta e  medidas a serem adotadas, em caso de intoxicação?</t>
  </si>
  <si>
    <t>A fazenda sinaliza as áreas tratadas e informa o período de reentrada; o intervalo de segurança/período de carência, medidas de proteção necessárias aos trabalhadores em exposição direta e indireta e as medidas a serem adotadas em caso de intoxicação?</t>
  </si>
  <si>
    <t xml:space="preserve"> A descontaminação lavagem  e conservação, manutenção e limpeza dos EPIs e roupas utilizadas pelos trabalhadores na aplicação de agrotóxico, aditivo, adjuvantes e afins, são executadas por pessoas orientadas e capacitadas, em local especialmente destinado para esse fim? Os EPIs são inspecionados antes de cada aplicação? </t>
  </si>
  <si>
    <t xml:space="preserve">Os produtos agrotóxicos,aditivos, adjuvantes e afins, são mantidos em suas embalagens originais, com seus rótulos e bulas? </t>
  </si>
  <si>
    <t>As edificações destinadas ao armazenamento de agrotóxicos, adjuvantes, aditivos e produtos afins, possuem placas ou cartazes com símbolos de perigo, com acesso restrito a funcionários autorizados,capacitados a manusear os respectivos produtos, equipados com EPIs, com sistema de ventilação direcionado ao exterior e dotada de proteção que não permitam o acesso de aves ou animais?</t>
  </si>
  <si>
    <t xml:space="preserve"> A fazenda, ao transportar produtos agrotóxicos, adjuvantes, aditivos e produtos afins, em vias publicas,  o faz em recipientes devidamente rotulados e em vasilhames resistentes e hermeticamente fechados e estes são colocados em compartimento separado, de forma que não possam contaminar produtos como alimentos, rações, forragens, utensílios de uso pessoal e doméstico?</t>
  </si>
  <si>
    <t xml:space="preserve">Os equipamentos utilizados na aplicação de defensivos, adjuvantes e afins são mantidos em perfeito estado de conservação e funcionamento? Os equipamentos são inspecionados antes de cada aplicação, utilizados para a finalidade indicada e são operados dentro dos limites, especificações e orientações técnicas?  </t>
  </si>
  <si>
    <t>Medidas de prevenção contra incendio</t>
  </si>
  <si>
    <t xml:space="preserve">Ergonomia </t>
  </si>
  <si>
    <t xml:space="preserve">Maquinas, Equipamentos e implementos </t>
  </si>
  <si>
    <t>As máquinas e equipamentos da fazenda são utilizados para os fins estabelecidos pelo fabricante e seus operadores estão devidamente capacitados e qualificados para o seu manuseio e operação seguros?</t>
  </si>
  <si>
    <t>As transmissões de força (cardan) das máquinas, equipamentos e implementos da fazenda estão devidamente protegidas, de forma a evitar acidentes?</t>
  </si>
  <si>
    <t xml:space="preserve">Medidas de Proteção Pessoal </t>
  </si>
  <si>
    <t>A UP/UBA exige e supervisiona o uso de equipamentos obrigatórios de segurança pelos empregados de empresas terceirizadas de prestação de serviços ou pelos autônomos na execução de suas funções?</t>
  </si>
  <si>
    <t>As instalações sanitárias estão em conformidade com a norma regulamentadora vigente?</t>
  </si>
  <si>
    <t xml:space="preserve">As instalações sanitárias se localizam em locais de fácil e seguro acesso, com separação por sexo, e possuem portas de acesso que impeçam o devassamento, construídas de modo a manter o resguardo conveniente? Nos setores administrativos com até 10 (dez) trabalhadores, pode ser disponibilizada apenas uma instalação sanitária individual de uso comum entre os sexos, desde que garantidas condições de higiene e de privacidade? </t>
  </si>
  <si>
    <t>Os locais para refeição possuem boas condições de higiene e conforto, água limpa para higienização e depósitos de lixo com tampa?</t>
  </si>
  <si>
    <t xml:space="preserve">A UP/UBA assegura aos trabalhadores das empresas de prestação de serviços terceirizados as mesmas condições de higiene, conforto e alimentação oferecidos aos empregados da contratante ? </t>
  </si>
  <si>
    <t xml:space="preserve">7.1 </t>
  </si>
  <si>
    <t xml:space="preserve">A fazenda possui reserva legal e respeita a area legal minima preservada de acordo com o seu bioma e proíbe caça e pesca?  </t>
  </si>
  <si>
    <t xml:space="preserve">Uso da terra </t>
  </si>
  <si>
    <t xml:space="preserve">Gestão de recursos hidricos e Conservação </t>
  </si>
  <si>
    <t xml:space="preserve">Gestão de residuos </t>
  </si>
  <si>
    <t xml:space="preserve">A fazenda encaminha regularmente os vasilhames e embalagens vazias de agrotóxicos para as unidades autorizadas de recebimento e mantém em arquivo os comprovantes de devolução? </t>
  </si>
  <si>
    <t>7.12</t>
  </si>
  <si>
    <t>7.13</t>
  </si>
  <si>
    <t>7.14</t>
  </si>
  <si>
    <t>Os veículos e equipamentos que a fazenda utiliza para o transporte de agrotóxicos, adjuvantes, aditivos e produtos afins, inclusive os que posteriormente são utilizados para outras finalidades, são totalmente higienizados e descontaminados, de forma a não contaminarem poços, nascentes, rios e coleções de água?</t>
  </si>
  <si>
    <t>7.15</t>
  </si>
  <si>
    <t>A fazenda possui sistemas de contenção, drenagem, recuperação de vazamentos ou de resíduos nos postos de abastecimento de máquinas e veículos?</t>
  </si>
  <si>
    <t>7.16</t>
  </si>
  <si>
    <t xml:space="preserve">A fazenda possui sistemas de contenção, drenagem e recuperação de vazamentos ou de resíduos nos locais de lavagem de máquinas e veículos? </t>
  </si>
  <si>
    <t>7.17</t>
  </si>
  <si>
    <t>A fazenda possui sistemas de contenção, drenagem e recuperação de vazamentos ou de resíduos nos locais de lubrificação de máquinas e veículos?</t>
  </si>
  <si>
    <t>7.18</t>
  </si>
  <si>
    <t>7.19</t>
  </si>
  <si>
    <t>7.20</t>
  </si>
  <si>
    <t>Promoção a saúde do solo</t>
  </si>
  <si>
    <t>A fazenda implanta técnicas conservacionistas para preservar  a qualidade física , química e biológica do solo?</t>
  </si>
  <si>
    <t xml:space="preserve">Manejo integrado de pragas </t>
  </si>
  <si>
    <t>A fazenda realiza destruição de soqueiras para evitar a proliferação de pragas e doenças entre as lavouras?</t>
  </si>
  <si>
    <t>A fazenda tem conhecimento do período de carência sanitária e segue as normas do órgão de defesa do estado nesse período?</t>
  </si>
  <si>
    <t xml:space="preserve"> Na escolha da semente o produtor leva em consideração o controle de pragas e doenças? Para pragas e doenças que não possuem controle genético, existe um plano para implementação do MIP?</t>
  </si>
  <si>
    <t xml:space="preserve"> A fazenda prioriza o uso de controle biológico para as pragas e doenças mais frequentes em sua fazenda, caso tenha opção por produtos eficazes?</t>
  </si>
  <si>
    <t xml:space="preserve"> A fazenda monitora pragas e doenças, especialmente bicudos, e as aplicações químicas levam em consideração o resultado do monitoramento? A fazenda participa e contribui nas ações de monitoramento estadual para redução do índice do bicudo-do-algodoeiro?</t>
  </si>
  <si>
    <t xml:space="preserve">A exploração tem uma estratégia para priorizar práticas integradas de gestão de pragas e doenças para reduzir a dependência da intervenção química? Existe uma estratégia/plano para reduzir o uso de pesticidas altamente perigosos? </t>
  </si>
  <si>
    <t xml:space="preserve">Gestão do uso de pesticidas </t>
  </si>
  <si>
    <t>A fazenda possui os registros dos produtos agroquímicos utilizados, quantidade, data e áreas onde a pulverização foi realizada?</t>
  </si>
  <si>
    <t>Na utilização de  agroquímicos existem procedimentos documentados, e comprovações de implementação no campo, que garantam boas práticas agrícolas relativas à aplicação  - incluindo a regulagem de pressão, utilização de bicos corretas com intuito de reduzir a deriva?</t>
  </si>
  <si>
    <t xml:space="preserve"> É possível comprovar que a fazenda não utiliza defensivos agrícolas listados:  (1) nos anexos A e B da Convenção de Estocolmo; (2) nos anexos do Protocolo de Montreal; e (3) Anexo 3 da Convenção de Roterdã?</t>
  </si>
  <si>
    <t xml:space="preserve">Critério 9. Gestão da unidade </t>
  </si>
  <si>
    <t>Aprovação - Critério 9</t>
  </si>
  <si>
    <t xml:space="preserve">9. GESTÃO DA UNIDADE </t>
  </si>
  <si>
    <t xml:space="preserve">Metas de sustentabilidade </t>
  </si>
  <si>
    <t>9.1</t>
  </si>
  <si>
    <t>A fazenda está ciente das metas de sustentabilidade nacionais e as implementa seguindo um plano de ação e monitoramento?</t>
  </si>
  <si>
    <t>9.2</t>
  </si>
  <si>
    <t>A UP está ciente das medidas necessárias para mitigar os efeitos das mudanças climáticas e as implementa de acordo com um plano de ação e monitoramento?</t>
  </si>
  <si>
    <t xml:space="preserve">Melhoria continua e registro </t>
  </si>
  <si>
    <t>9.3</t>
  </si>
  <si>
    <t>9.4</t>
  </si>
  <si>
    <t>PROCESSO/PROPRIEDADE - SAFRA 2024/2025</t>
  </si>
  <si>
    <t>INFORMAÇÕES  SOBRE A PROPRIEDADE - SAFRA 2024/2025</t>
  </si>
  <si>
    <t>Para aprovação na safra 2024/2025, a unidade produtiva deverá: [1] atingir a conformidade mínima (ver *) , nos critérios 1, 6, 7 exceto os Não Aplicáveis (NA), incluindo conformidade em todos os itens assinalados "CMP" (Critérios Mínimos de Produção da BCI); e [2]  apresentar conformidade em todos os itens  nos critérios 2, 3, 4, 5, 8 e  9.
(*) Conformidade minima: 85% na 1º safra de certificação; 87% na 2º safra de certificação 89% na 3º safra de certificação e 90% a partir de 4º safra de certificação.</t>
  </si>
  <si>
    <t>VDP2025.0</t>
  </si>
  <si>
    <t>RESUMO DA "VERIFICAÇÃO PARA CERTIFICAÇÃO DA PROPRIEDADE - VCP"</t>
  </si>
  <si>
    <t>A fazenda possui uma estratégia para descontinuar o uso de defensivos listados como cancerígeno I (categoria 1A ou 1B), mutagênico I (categoria 1B) ou tóxico para a reprodução I (categoria 1B) pelo Sistema Mundial Harmonizado de Classificação e Rotulagem de Produtos Químicos (GHS) até 2027, além de identificar outras alternativas de controle para substituição destes?</t>
  </si>
  <si>
    <t xml:space="preserve">6. SEGURANÇA, SAÚDE OCUPACIONAL E MEIO AMBIENTE DO TRABALHO </t>
  </si>
  <si>
    <t>Critério 6. Segurança, Saúde Ocupacional e Meio Ambiente 
do Trabalho</t>
  </si>
  <si>
    <t xml:space="preserve">5. PROIBIÇÃO DE DISCRIMINAÇÃO DE PESSOAS </t>
  </si>
  <si>
    <t xml:space="preserve">3. PROIBIÇÃO DE TRABALHO ANÁLOGO AO ESCRAVO </t>
  </si>
  <si>
    <t xml:space="preserve">Critério 3. Proibição de Trabalho Análogo a Escravo </t>
  </si>
  <si>
    <t>CONSERVAÇAO DE FLORESTAS, OUTROS ECOSSISTEMAS NATURAIS E AREAS PROTEGIDA</t>
  </si>
  <si>
    <t>7.6</t>
  </si>
  <si>
    <t>6.6</t>
  </si>
  <si>
    <t xml:space="preserve">O produtor possui procedimentos para a aquisição de novas áreas considerando riscos sociais e disputas de uso da terra por comunidades tradicionais, além de verificar a veracidade dos documentos fundiários? </t>
  </si>
  <si>
    <t>6.100</t>
  </si>
  <si>
    <t>É possível comprovar que a fazenda não utiliza defensivos agrícolas cuja composição contenha: (1) Fenpropatrina, (2) Azociclotina, (3) Beta Ciflutrina?</t>
  </si>
  <si>
    <t>Quantas CAT (comunicação de acidente de trabalho) foram abertas nos últimos 12 meses?</t>
  </si>
  <si>
    <t>Quantos treinamentos em saúde e segurança do trabalhador foram realizados nos últimos 12 meses?</t>
  </si>
  <si>
    <t>B.31</t>
  </si>
  <si>
    <t>Quantos treinamentos de uso e manuseio de pesticidas foram realizados nos últimos 12 meses?</t>
  </si>
  <si>
    <t>B.32</t>
  </si>
  <si>
    <t>B.33</t>
  </si>
  <si>
    <t>7.21</t>
  </si>
  <si>
    <t xml:space="preserve">Na fazenda, os nutrientes são aplicados conforme a necessidade do solo e o tipo de cultura (com base em amostragens regulares de solo*), considerando também o tempo de aplicação e dosagem e mantendo registros de aplicação? </t>
  </si>
  <si>
    <t xml:space="preserve">Métodos alternativos são promovidos para redução do uso de fertilizantes sintéticos? </t>
  </si>
  <si>
    <t>8.23</t>
  </si>
  <si>
    <t>8.24</t>
  </si>
  <si>
    <t>RESULTADO DA VERIFICAÇÃO - BCI</t>
  </si>
  <si>
    <t>RESULTADO DA VERIFICAÇÃO - ABR</t>
  </si>
  <si>
    <t>BETTER COTTON</t>
  </si>
  <si>
    <t>ABR</t>
  </si>
  <si>
    <t>CMPs</t>
  </si>
  <si>
    <t>CEP (*)</t>
  </si>
  <si>
    <t>Endereço eletrônico (e-mail) (*)</t>
  </si>
  <si>
    <t>Representante no processo de verificação/auditoria (**)</t>
  </si>
  <si>
    <t>CEI (**)</t>
  </si>
  <si>
    <t xml:space="preserve">ARRENDATÁRIO </t>
  </si>
  <si>
    <t>VERIFICADOR (**)</t>
  </si>
  <si>
    <t>AUDITOR (**)</t>
  </si>
  <si>
    <t xml:space="preserve">(**) Preenchimento obrigatório </t>
  </si>
  <si>
    <t>Profissional responsável pelo setor de RH (**)</t>
  </si>
  <si>
    <t>Profissional responsável pelo setor de SST (**)</t>
  </si>
  <si>
    <t>Terceirizado responsável pelo setor de SST (**)</t>
  </si>
  <si>
    <t>Área total da unidade produtiva ou área arrendada (**)</t>
  </si>
  <si>
    <t>Previsão de área plantada - safra 2024/2025 (**)</t>
  </si>
  <si>
    <t>Previsão para o início da safra de algodão (**)</t>
  </si>
  <si>
    <t>Previsão para o início da colheita de algodão (**)</t>
  </si>
  <si>
    <t>Previsão para o término da safra de algodão (**)</t>
  </si>
  <si>
    <t>Total de empregados - Indeterminado + Derterminado (**)</t>
  </si>
  <si>
    <t>Número de empregados homens (**)</t>
  </si>
  <si>
    <t>Número de empregados mulheres (**)</t>
  </si>
  <si>
    <t>Número de trabalhadores menores (16 a 18 anos) (**)</t>
  </si>
  <si>
    <t>Número de trabalhadores aprendizes (14 a 24 anos) (**)</t>
  </si>
  <si>
    <t>Número de trabalhadores deficientes físicos/cota legal (**)</t>
  </si>
  <si>
    <t>Número de trabalhadores autônomos ou terceirizados (**)</t>
  </si>
  <si>
    <t>Número de trabalhadores entrevistados na auditoria ((**)</t>
  </si>
  <si>
    <t>Informações prestadas por (**)</t>
  </si>
  <si>
    <t>Função do informante na unidade produtiva (**)</t>
  </si>
  <si>
    <t xml:space="preserve">(*) Preenchimento automatico pelo SINDA em VCP lançada em sistema </t>
  </si>
  <si>
    <t>RESUMO DA "VERIFICAÇÃO PARA DIAGNÓSTICO DA PROPRIEDADE - VDP"</t>
  </si>
  <si>
    <t>Total CMP</t>
  </si>
  <si>
    <t>A UP/UBA cadastrou o Domicílio Eletrônico Trabalhista (DET), que tem como funcionalidade o Livro de Inspeção do Trabalho (e-LIT)?</t>
  </si>
  <si>
    <t>A UP/UBA, para contratar trabalhadores estrangeiros, exige a apresentação dos seguintes documentos: CRNM (Carteira de Registro Nacional Migratório) ou protocolo de solicitação de residência/refúgio, CTPS e CPF?</t>
  </si>
  <si>
    <t>As horas extras trabalhadas são corretamente anotadas nos controles de ponto obrigatórios e são devidamente pagas ao empregado?</t>
  </si>
  <si>
    <t xml:space="preserve"> A UP/UBA, na rescisão contratual, disponibiliza para o empregado no prazo de 10 (dez) dias, a CTPS devidamente informada no evento do e-Social, 03 (três) vias do TRCT, extrato atualizado do FGTS para fins rescisórios e guias de Comunicação de Dispensa (CD) e requerimento para o recebimento do seguro desemprego?</t>
  </si>
  <si>
    <t>A UP/UBA exige e supervisiona as empresas prestadoras de serviços terceirizados, e de empreiteiros e autônomos, em geral, para que cumpram rigorosamente, na execução do trabalho contratado, as normas trabalhistas e de segurança, saúde e meio ambiente do trabalho rural, de acordo com a legislação em vigor?</t>
  </si>
  <si>
    <t xml:space="preserve">Na UP/UBA, sendo a mesma função, todos os funcionários recebem igual remuneração, independentemente do sexo, etnia, nacionalidade ou idade, observando que a diferença de tempo de serviço para o mesmo empregador não é superior a 4 (quatro) anos e a diferença de tempo no cargo não ultrapassa 2 (dois) anos, que o grau de experiência profissional é equivalente, e considerando o histórico de meritocracia e os resultados alcançados nas avaliações internas de desempenho? 
</t>
  </si>
  <si>
    <t xml:space="preserve"> A UP/UBA, no ato de contratação, demissão e na vigência do contrato de trabalho, possui mecanismos de combate a todas as formas de assédio e as demais formas de violência no âmbito do trabalho, adota processos, normas ou políticas transparentes, firmes e determinadas para coibir qualquer atitude, procedimento ou restrição discriminatória, principalmente quanto à idade, gênero, aparência, raça, credo, nacionalidade, orientação sexual, estado civil e ideologia política?</t>
  </si>
  <si>
    <t>A fazenda desenvolveu e implementou o Programa de Gerenciamento de Riscos no Trabalho Rural (PGRTR) definido na NR-31, incluindo os aspectos legais da prevenção de acidentes do trabalho e controle de saúde ocupacional previstos  no inventário de riscos e as medidas de prevenção e no PCMSO (Programa Médico de Saúde Ocupacional)?</t>
  </si>
  <si>
    <t>As ações de preservação da saúde ocupacional dos trabalhadores, prevenção e controle dos agravos decorrentes do trabalho, previstas no Programa de Gerenciamento de Riscos no Trabalho Rural (PGRTR), são planejadas e implementadas com base na identificação dos riscos e das necessidades de controle à saúde e segurança do trabalhador, buscando melhorar o ambiente e condições de trabalho?</t>
  </si>
  <si>
    <t>A fazenda com mais de 20 empregados contratados por prazo indeterminado, constituiu, implementou e mantém em atividade a CIPATR (Comissão Interna de Prevenção de Acidentes do Trabalho Rural)?</t>
  </si>
  <si>
    <t>O empregador rural ou equiparado  promoveu treinamento presencial ou semipresencial em segurança e saúde do trabalho,  em curso com jornada mínima de 20 horas e com conteúdo estabelecido na NR-31, para os membros da CIPATR antes da posse?</t>
  </si>
  <si>
    <t>A fazenda, em colaboração com a CIPATR, promove anualmente a Semana Interna de Prevenção a Acidentes do Trabalho Rural (SIPATR)?</t>
  </si>
  <si>
    <t>A CIPATR da empresa contratada participa, em conjunto com a CIPATR da contratante, definindo mecanismos de integração e participação de representantes dos trabalhadores?</t>
  </si>
  <si>
    <t>A fazenda tem uma representante feminina que participa em alguma ação relacionada ao programa ABR?
*Item aplicável a fazendas com mais de 10 funcionárias.</t>
  </si>
  <si>
    <t>Representante Feminina</t>
  </si>
  <si>
    <t>As edificações destinadas ao armazenamento de agrotóxicos, adjuvantes, aditivos e produtos afins, possuem paredes e coberturas resistentes, piso que possibilite a limpeza, descontaminação e escoamento? Elas estão situadas a mais de 15 metros das habitações e em locais onde são conservados ou consumidos alimentos, medicamentos e de fontes de água?</t>
  </si>
  <si>
    <t>A fazenda proporcionou treinamento específico aos operadores de motosserra, com registro do controle de treinamento e conteúdo que atende o manual do fabricante ou de acordo com o item 31.12.46 da NR-31?</t>
  </si>
  <si>
    <t>É cumprido rigorosamente os procedimentos de segurança do trabalho com relação aos dispositivos de partida, acionamento e parada de máquinas e equipamentos estacionários? Os componentes funcionais das áreas de processo e trabalho das máquinas autopropelidas, e implementos que necessitem ficar expostos, atendem às normas técnicas vigentes, e às exceções constantes do Quadro 2 do Anexo II?</t>
  </si>
  <si>
    <t xml:space="preserve">A fazenda fornece gratuitamente os EPIs necessários para a proteção dos trabalhadores, de acordo com as necessidades de cada atividade insalubre e de risco, determinados pelo PGRTR (Programa de Gerenciamento de Riscos no Trabalho Rural), orientando e treinando os empregados em relação à sua utilização? </t>
  </si>
  <si>
    <t>Os alojamentos da fazenda disponibilizam camas com colchão certificado pelo Inmetro, a relação de, no mínimo, 3,00 m² por cama simples ou 4,50 m² por beliche, em ambos os casos incluídas a área de circulação e o armário, ou, alternativamente, camas separadas por, no mínimo, 1 m? Camas superiores de beliches com proteção lateral e escada afixada na estrutura?</t>
  </si>
  <si>
    <t>É facultada ao empregador a utilização de casas para alojamento mesmo fora do estabelecimento, desde que atenda aos itens necessários para alojamento da NR-31?</t>
  </si>
  <si>
    <t>A fazenda está inscrita no CAR (Cadastro Ambiental Rural), conforme previsto no Código Florestal (Lei nº 12.651/2012)?</t>
  </si>
  <si>
    <t xml:space="preserve">Existe um plano de atividades e monitoramento em vigor para  que a vegetação nativa e a vida silvestre sejam conservadas?
</t>
  </si>
  <si>
    <t>A fazenda possui área degradada? Em caso afirmativo, possui plano de recuperação de áreas degradadas (PRADA)?</t>
  </si>
  <si>
    <t>A unidade produtiva está em conformidade com a legislação nacional relacionada ao uso legal da terra?</t>
  </si>
  <si>
    <t xml:space="preserve">A  conversão de terras para a cotonicultura estão em conformidade com a legislação nacional relacionada ao uso de terras agrícolas? </t>
  </si>
  <si>
    <t xml:space="preserve"> As áreas de conversão não se sobrepõem às áreas protegidas (unidades de conservação, parques de preservação ambiental e APP (mata ciliar)) e áreas-chaves de biodiversidade? </t>
  </si>
  <si>
    <t>7.22</t>
  </si>
  <si>
    <t xml:space="preserve">A fazenda adota práticas de manejo que minimizem a erosão do solo a fim de proteger fontes de água potável e outros cursos de água contra o escoamento superficial? </t>
  </si>
  <si>
    <t>Faz o monitoramento e/ou controle pluviometrico e realiza o uso eficiente da água (ou seja, controles de erosão e escoamento, recolha de água da chuva, etc.)?</t>
  </si>
  <si>
    <t>A fazenda adota um programa de manejo integrado de pragas (MIP), para manter o cultivo da lavoura saudável, preservando os insetos benéficos e fazendo o manejo de resistência de variedades transgênicas?</t>
  </si>
  <si>
    <t>A fazenda somente adquire e utiliza produtos fitossanitários, agroquímico, aditivos, adjuvantes e produtos afins prescritos por profissional competente, de acordo com as indicações do rótulo e bula, e registrados para a cultura do algodão?</t>
  </si>
  <si>
    <t>9.5</t>
  </si>
  <si>
    <t xml:space="preserve"> A fazenda possui ações que mantém conservada a vegetação nativa e a vida silvestre?</t>
  </si>
  <si>
    <t>B.34</t>
  </si>
  <si>
    <t>A fazenda possui áreas com plantio de algodão que eram vegetação nativa após 31 de dezembro de 2020?</t>
  </si>
  <si>
    <t>Total de empregados - Indeterminado + Determinado (**)</t>
  </si>
  <si>
    <t>Número de trabalhadores entrevistados na auditoria (**)</t>
  </si>
  <si>
    <t xml:space="preserve">A UP/UBA desconta a contribuição previdenciária do empregado sobre a remuneração paga e a recolhe ao INSS (DARF) até o dia 20 de cada mês subsequente? </t>
  </si>
  <si>
    <t xml:space="preserve"> A UP/UBA realiza e possui controle de exames médico admissional, periódicos, de retorno, de mudança de risco e demissional  de seus empregados?</t>
  </si>
  <si>
    <t>A UP/UBA paga regularmente o adicional de insalubridade aos empregados que executem atividades em condições e locais insalubres, sem condições de eliminação?</t>
  </si>
  <si>
    <t>A fazenda proibe que  menores de 18 anos, trabalhadores com doenças ou comorbidades identificadas pelo medico do trabalho, pessoas com mais de 60 anos, gestantes ou mulheres em fase de amamentação  manipulem ou apliquem  agrotóxicos?</t>
  </si>
  <si>
    <t>A fazenda mantém os líquidos  inflamáveis em local ventilado, protegido contra centelhas e outras fontes de ignição?</t>
  </si>
  <si>
    <t xml:space="preserve">Os condutores de veículos de carga da fazenda possuem habilitação e formação mínima exigida em lei - categorias C, D - e de acordo com a carga, tipo de caminhão, curso de capacitação de condutor de veículo de transporte de produtos especiais e/ou perigosos (MOPP)?      </t>
  </si>
  <si>
    <t>O algodão licenciado BCI na safra vigente foi implantado apenas em áreas onde não houve conversão de ecossistemas naturais após 31/12/2020?</t>
  </si>
  <si>
    <t>As fazendas de 1º e 2º ano seguem as orientações de melhoria contínua, através dos planos de ação corretivas (PCNC), propostos pelos setores de sustentabilidade das associações estaduais? As fazendas de 3º ano, em diante, possuem um sistema organizacional para implementar atividades de monitoramento da melhoria contínua nas areas de sustentabilidade?</t>
  </si>
  <si>
    <t xml:space="preserve">A Fazenda possui um sistema para garantir que a identificação do algodão ABR/BCI seja mantida durante o processo de beneficiamento e antes de ser vendido? </t>
  </si>
  <si>
    <t xml:space="preserve">Os condutores de veículos de carga da fazenda possuem habilitação e formação mínima exigida em lei - categorias C, D - e de acordo com a carga, tipo de caminhão, curso de capacitação de condutor de veículo de transporte de produtos especiais e/ou perigosos (MOPP)?   </t>
  </si>
  <si>
    <t xml:space="preserve">A fazenda proibe que  menores de 18 anos, trabalhadores com doenças ou comorbidades identificadas pelo médico do trabalho, pessoas com mais de 60 anos, gestantes ou mulheres em fase de amamentação  manipulem ou apliquem  agrotóxicos?  </t>
  </si>
  <si>
    <t>A UP/UBA realiza e possui controle de exames médico admissional, periódicos, de retorno, de mudança de risco ocupacional e demissional  de seus empregados?</t>
  </si>
  <si>
    <t xml:space="preserve">A UP/UBA  desconta a contribuição previdenciária do empregado sobre a remuneração paga e a recolhe ao INSS (DARF) até o dia 20 de cada mês subsequente?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</si>
</sst>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lt;=99999999999]000\.000\.000\-00;00\.000\.000\/0000\-00"/>
  </numFmts>
  <fonts count="31" x14ac:knownFonts="1">
    <font>
      <sz val="11"/>
      <color theme="1"/>
      <name val="Calibri"/>
      <family val="2"/>
      <scheme val="minor"/>
    </font>
    <font>
      <sz val="10"/>
      <color theme="1"/>
      <name val="Arial Narrow"/>
      <family val="2"/>
    </font>
    <font>
      <b/>
      <sz val="10"/>
      <color theme="1"/>
      <name val="Arial Narrow"/>
      <family val="2"/>
    </font>
    <font>
      <sz val="11"/>
      <color theme="1"/>
      <name val="Arial Narrow"/>
      <family val="2"/>
    </font>
    <font>
      <b/>
      <sz val="11"/>
      <name val="Arial Narrow"/>
      <family val="2"/>
    </font>
    <font>
      <sz val="11"/>
      <name val="Arial Narrow"/>
      <family val="2"/>
    </font>
    <font>
      <b/>
      <sz val="11"/>
      <color indexed="8"/>
      <name val="Arial Narrow"/>
      <family val="2"/>
    </font>
    <font>
      <b/>
      <sz val="10"/>
      <name val="Arial Narrow"/>
      <family val="2"/>
    </font>
    <font>
      <b/>
      <sz val="10"/>
      <color rgb="FF000000"/>
      <name val="Arial"/>
      <family val="2"/>
    </font>
    <font>
      <sz val="10"/>
      <color rgb="FF000000"/>
      <name val="Arial"/>
      <family val="2"/>
    </font>
    <font>
      <b/>
      <sz val="10"/>
      <color theme="1"/>
      <name val="Arial"/>
      <family val="2"/>
    </font>
    <font>
      <sz val="10"/>
      <color theme="1"/>
      <name val="Arial"/>
      <family val="2"/>
    </font>
    <font>
      <b/>
      <sz val="10"/>
      <color theme="0"/>
      <name val="Arial Narrow"/>
      <family val="2"/>
    </font>
    <font>
      <sz val="10"/>
      <color theme="0"/>
      <name val="Arial Narrow"/>
      <family val="2"/>
    </font>
    <font>
      <u/>
      <sz val="11"/>
      <color theme="10"/>
      <name val="Calibri"/>
      <family val="2"/>
    </font>
    <font>
      <sz val="10"/>
      <name val="Arial Narrow"/>
      <family val="2"/>
    </font>
    <font>
      <b/>
      <sz val="10"/>
      <color theme="0"/>
      <name val="Arial"/>
      <family val="2"/>
    </font>
    <font>
      <b/>
      <sz val="10"/>
      <color indexed="8"/>
      <name val="Arial Narrow"/>
      <family val="2"/>
    </font>
    <font>
      <b/>
      <sz val="10"/>
      <color rgb="FFFF0000"/>
      <name val="Arial Narrow"/>
      <family val="2"/>
    </font>
    <font>
      <i/>
      <sz val="10"/>
      <name val="Arial Narrow"/>
      <family val="2"/>
    </font>
    <font>
      <b/>
      <sz val="10"/>
      <color rgb="FF000000"/>
      <name val="Arial Narrow"/>
      <family val="2"/>
    </font>
    <font>
      <sz val="10"/>
      <color rgb="FF000000"/>
      <name val="Arial Narrow"/>
      <family val="2"/>
    </font>
    <font>
      <sz val="11"/>
      <color theme="1"/>
      <name val="Calibri"/>
      <family val="2"/>
      <scheme val="minor"/>
    </font>
    <font>
      <u/>
      <sz val="11"/>
      <color theme="11"/>
      <name val="Calibri"/>
      <family val="2"/>
      <scheme val="minor"/>
    </font>
    <font>
      <sz val="8"/>
      <name val="Calibri"/>
      <family val="2"/>
      <scheme val="minor"/>
    </font>
    <font>
      <sz val="10"/>
      <color rgb="FFFF0000"/>
      <name val="Arial Narrow"/>
      <family val="2"/>
    </font>
    <font>
      <sz val="9"/>
      <color rgb="FFFF0000"/>
      <name val="Arial Narrow"/>
      <family val="2"/>
    </font>
    <font>
      <b/>
      <sz val="18"/>
      <color theme="1"/>
      <name val="Arial Narrow"/>
      <family val="2"/>
    </font>
    <font>
      <sz val="11"/>
      <color theme="0"/>
      <name val="Calibri"/>
      <family val="2"/>
      <scheme val="minor"/>
    </font>
    <font>
      <sz val="10"/>
      <color theme="3"/>
      <name val="Arial Narrow"/>
      <family val="2"/>
    </font>
    <font>
      <b/>
      <sz val="10"/>
      <color theme="3"/>
      <name val="Arial Narrow"/>
      <family val="2"/>
    </font>
  </fonts>
  <fills count="15">
    <fill>
      <patternFill patternType="none"/>
    </fill>
    <fill>
      <patternFill patternType="gray125"/>
    </fill>
    <fill>
      <patternFill patternType="solid">
        <fgColor theme="4" tint="0.39997558519241921"/>
        <bgColor indexed="64"/>
      </patternFill>
    </fill>
    <fill>
      <patternFill patternType="solid">
        <fgColor theme="4"/>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129289"/>
        <bgColor indexed="64"/>
      </patternFill>
    </fill>
    <fill>
      <patternFill patternType="solid">
        <fgColor rgb="FFCCFFCC"/>
        <bgColor indexed="64"/>
      </patternFill>
    </fill>
    <fill>
      <patternFill patternType="solid">
        <fgColor rgb="FFFFC000"/>
        <bgColor indexed="64"/>
      </patternFill>
    </fill>
    <fill>
      <patternFill patternType="solid">
        <fgColor rgb="FFFFFF00"/>
        <bgColor indexed="64"/>
      </patternFill>
    </fill>
    <fill>
      <patternFill patternType="solid">
        <fgColor theme="6"/>
        <bgColor indexed="64"/>
      </patternFill>
    </fill>
    <fill>
      <patternFill patternType="solid">
        <fgColor theme="6" tint="0.59999389629810485"/>
        <bgColor indexed="64"/>
      </patternFill>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right style="hair">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38">
    <xf numFmtId="0" fontId="0" fillId="0" borderId="0"/>
    <xf numFmtId="0" fontId="14" fillId="0" borderId="0" applyNumberFormat="0" applyFill="0" applyBorder="0" applyAlignment="0" applyProtection="0">
      <alignment vertical="top"/>
      <protection locked="0"/>
    </xf>
    <xf numFmtId="9" fontId="2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cellStyleXfs>
  <cellXfs count="306">
    <xf numFmtId="0" fontId="0" fillId="0" borderId="0" xfId="0"/>
    <xf numFmtId="0" fontId="1" fillId="0" borderId="0" xfId="0" applyFont="1" applyAlignment="1" applyProtection="1">
      <alignment vertical="top"/>
      <protection hidden="1"/>
    </xf>
    <xf numFmtId="0" fontId="2" fillId="0" borderId="0" xfId="0" applyFont="1" applyAlignment="1" applyProtection="1">
      <alignment horizontal="center" vertical="top" wrapText="1"/>
      <protection hidden="1"/>
    </xf>
    <xf numFmtId="0" fontId="1" fillId="0" borderId="0" xfId="0" applyFont="1" applyAlignment="1" applyProtection="1">
      <alignment horizontal="left" vertical="center" wrapText="1" indent="1"/>
      <protection hidden="1"/>
    </xf>
    <xf numFmtId="0" fontId="2" fillId="0" borderId="0" xfId="0" applyFont="1" applyAlignment="1" applyProtection="1">
      <alignment horizontal="center" vertical="top"/>
      <protection hidden="1"/>
    </xf>
    <xf numFmtId="0" fontId="2" fillId="0" borderId="0" xfId="0" applyFont="1" applyAlignment="1" applyProtection="1">
      <alignment horizontal="left" vertical="top" wrapText="1"/>
      <protection hidden="1"/>
    </xf>
    <xf numFmtId="0" fontId="12" fillId="0" borderId="0" xfId="0" applyFont="1" applyAlignment="1" applyProtection="1">
      <alignment vertical="top"/>
      <protection hidden="1"/>
    </xf>
    <xf numFmtId="0" fontId="2" fillId="0" borderId="0" xfId="0" applyFont="1" applyAlignment="1" applyProtection="1">
      <alignment vertical="top"/>
      <protection hidden="1"/>
    </xf>
    <xf numFmtId="0" fontId="1" fillId="0" borderId="0" xfId="0" applyFont="1" applyAlignment="1" applyProtection="1">
      <alignment horizontal="left" vertical="top" wrapText="1"/>
      <protection hidden="1"/>
    </xf>
    <xf numFmtId="0" fontId="13" fillId="0" borderId="0" xfId="0" applyFont="1" applyAlignment="1" applyProtection="1">
      <alignment vertical="top"/>
      <protection hidden="1"/>
    </xf>
    <xf numFmtId="0" fontId="1" fillId="0" borderId="1" xfId="0" applyFont="1" applyBorder="1" applyAlignment="1" applyProtection="1">
      <alignment horizontal="center" vertical="center"/>
      <protection hidden="1"/>
    </xf>
    <xf numFmtId="0" fontId="12" fillId="3" borderId="1" xfId="0" applyFont="1" applyFill="1" applyBorder="1" applyAlignment="1" applyProtection="1">
      <alignment horizontal="center" vertical="center"/>
      <protection hidden="1"/>
    </xf>
    <xf numFmtId="0" fontId="12" fillId="3" borderId="1" xfId="0" applyFont="1" applyFill="1" applyBorder="1" applyAlignment="1" applyProtection="1">
      <alignment horizontal="left" vertical="top" wrapText="1"/>
      <protection hidden="1"/>
    </xf>
    <xf numFmtId="0" fontId="2" fillId="2"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top"/>
      <protection hidden="1"/>
    </xf>
    <xf numFmtId="0" fontId="12" fillId="3" borderId="1"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center" vertical="center"/>
      <protection locked="0"/>
    </xf>
    <xf numFmtId="0" fontId="1" fillId="0" borderId="0" xfId="0" applyFont="1" applyProtection="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12" fillId="3" borderId="1" xfId="0" applyFont="1" applyFill="1" applyBorder="1" applyAlignment="1" applyProtection="1">
      <alignment horizontal="center"/>
      <protection hidden="1"/>
    </xf>
    <xf numFmtId="0" fontId="13" fillId="0" borderId="0" xfId="0" applyFont="1" applyProtection="1">
      <protection hidden="1"/>
    </xf>
    <xf numFmtId="0" fontId="15" fillId="0" borderId="1" xfId="0" applyFont="1" applyBorder="1" applyAlignment="1" applyProtection="1">
      <alignment horizontal="left" vertical="center" wrapText="1"/>
      <protection hidden="1"/>
    </xf>
    <xf numFmtId="0" fontId="15" fillId="0" borderId="1" xfId="0" applyFont="1" applyBorder="1" applyAlignment="1" applyProtection="1">
      <alignment horizontal="center" vertical="center" wrapText="1"/>
      <protection hidden="1"/>
    </xf>
    <xf numFmtId="0" fontId="1" fillId="0" borderId="1" xfId="0" applyFont="1" applyBorder="1" applyAlignment="1" applyProtection="1">
      <alignment vertical="top" wrapText="1"/>
      <protection locked="0"/>
    </xf>
    <xf numFmtId="0" fontId="17" fillId="3" borderId="5" xfId="0" applyFont="1" applyFill="1" applyBorder="1" applyAlignment="1" applyProtection="1">
      <alignment vertical="distributed" textRotation="90" wrapText="1"/>
      <protection hidden="1"/>
    </xf>
    <xf numFmtId="0" fontId="15" fillId="0" borderId="1" xfId="0" applyFont="1" applyBorder="1" applyAlignment="1" applyProtection="1">
      <alignment horizontal="left" vertical="top" wrapText="1"/>
      <protection hidden="1"/>
    </xf>
    <xf numFmtId="0" fontId="2" fillId="0" borderId="0" xfId="0" applyFont="1" applyAlignment="1" applyProtection="1">
      <alignment horizontal="left" vertical="top"/>
      <protection hidden="1"/>
    </xf>
    <xf numFmtId="0" fontId="1" fillId="0" borderId="0" xfId="0" applyFont="1" applyAlignment="1" applyProtection="1">
      <alignment horizontal="left" vertical="top"/>
      <protection hidden="1"/>
    </xf>
    <xf numFmtId="0" fontId="12" fillId="0" borderId="0" xfId="0" applyFont="1" applyAlignment="1" applyProtection="1">
      <alignment horizontal="center" vertical="center" wrapText="1"/>
      <protection hidden="1"/>
    </xf>
    <xf numFmtId="0" fontId="12" fillId="3" borderId="1" xfId="0" applyFont="1" applyFill="1" applyBorder="1" applyAlignment="1" applyProtection="1">
      <alignment horizontal="center" vertical="center" wrapText="1"/>
      <protection hidden="1"/>
    </xf>
    <xf numFmtId="0" fontId="2" fillId="0" borderId="7" xfId="0" applyFont="1" applyBorder="1" applyAlignment="1" applyProtection="1">
      <alignment vertical="top"/>
      <protection hidden="1"/>
    </xf>
    <xf numFmtId="0" fontId="1" fillId="0" borderId="8" xfId="0" applyFont="1" applyBorder="1" applyAlignment="1" applyProtection="1">
      <alignment vertical="top"/>
      <protection hidden="1"/>
    </xf>
    <xf numFmtId="0" fontId="12" fillId="3" borderId="5" xfId="0" applyFont="1" applyFill="1" applyBorder="1" applyAlignment="1" applyProtection="1">
      <alignment vertical="top"/>
      <protection hidden="1"/>
    </xf>
    <xf numFmtId="0" fontId="12" fillId="3" borderId="6" xfId="0" applyFont="1" applyFill="1" applyBorder="1" applyAlignment="1" applyProtection="1">
      <alignment vertical="top"/>
      <protection hidden="1"/>
    </xf>
    <xf numFmtId="0" fontId="12" fillId="3" borderId="5" xfId="0" applyFont="1" applyFill="1" applyBorder="1" applyAlignment="1" applyProtection="1">
      <alignment vertical="center" wrapText="1"/>
      <protection hidden="1"/>
    </xf>
    <xf numFmtId="0" fontId="12" fillId="3" borderId="6" xfId="0" applyFont="1" applyFill="1" applyBorder="1" applyAlignment="1" applyProtection="1">
      <alignment vertical="center" wrapText="1"/>
      <protection hidden="1"/>
    </xf>
    <xf numFmtId="0" fontId="12" fillId="0" borderId="9" xfId="0" applyFont="1" applyBorder="1" applyAlignment="1" applyProtection="1">
      <alignment vertical="center" wrapText="1"/>
      <protection hidden="1"/>
    </xf>
    <xf numFmtId="1" fontId="12" fillId="3" borderId="5" xfId="0" applyNumberFormat="1" applyFont="1" applyFill="1" applyBorder="1" applyAlignment="1" applyProtection="1">
      <alignment vertical="top" wrapText="1"/>
      <protection hidden="1"/>
    </xf>
    <xf numFmtId="0" fontId="12" fillId="3" borderId="5" xfId="0" applyFont="1" applyFill="1" applyBorder="1" applyAlignment="1" applyProtection="1">
      <alignment vertical="center"/>
      <protection hidden="1"/>
    </xf>
    <xf numFmtId="0" fontId="7" fillId="0" borderId="0" xfId="0" applyFont="1" applyAlignment="1" applyProtection="1">
      <alignment horizontal="left" vertical="top"/>
      <protection hidden="1"/>
    </xf>
    <xf numFmtId="0" fontId="7" fillId="0" borderId="0" xfId="0" applyFont="1" applyAlignment="1" applyProtection="1">
      <alignment horizontal="center" vertical="top" wrapText="1"/>
      <protection hidden="1"/>
    </xf>
    <xf numFmtId="3" fontId="12" fillId="3" borderId="1" xfId="0" applyNumberFormat="1" applyFont="1" applyFill="1" applyBorder="1" applyAlignment="1" applyProtection="1">
      <alignment horizontal="center" vertical="center" wrapText="1"/>
      <protection hidden="1"/>
    </xf>
    <xf numFmtId="0" fontId="12" fillId="3" borderId="6" xfId="0" applyFont="1" applyFill="1" applyBorder="1" applyAlignment="1" applyProtection="1">
      <alignment vertical="top" wrapTex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protection hidden="1"/>
    </xf>
    <xf numFmtId="0" fontId="12" fillId="0" borderId="0" xfId="0" applyFont="1" applyAlignment="1" applyProtection="1">
      <alignment horizontal="left" vertical="top" wrapText="1"/>
      <protection hidden="1"/>
    </xf>
    <xf numFmtId="0" fontId="12" fillId="0" borderId="0" xfId="0" applyFont="1" applyAlignment="1" applyProtection="1">
      <alignment vertical="top" wrapText="1"/>
      <protection hidden="1"/>
    </xf>
    <xf numFmtId="0" fontId="12" fillId="3" borderId="1" xfId="0" applyFont="1" applyFill="1" applyBorder="1" applyAlignment="1" applyProtection="1">
      <alignment vertical="top" wrapText="1"/>
      <protection hidden="1"/>
    </xf>
    <xf numFmtId="0" fontId="12" fillId="3" borderId="1" xfId="0" applyFont="1" applyFill="1" applyBorder="1" applyAlignment="1" applyProtection="1">
      <alignment vertical="center" textRotation="90"/>
      <protection hidden="1"/>
    </xf>
    <xf numFmtId="0" fontId="12" fillId="3" borderId="5" xfId="0" applyFont="1" applyFill="1" applyBorder="1" applyAlignment="1" applyProtection="1">
      <alignment vertical="top" wrapText="1"/>
      <protection hidden="1"/>
    </xf>
    <xf numFmtId="0" fontId="12" fillId="3" borderId="2" xfId="0" applyFont="1" applyFill="1" applyBorder="1" applyAlignment="1" applyProtection="1">
      <alignment vertical="top" wrapText="1"/>
      <protection hidden="1"/>
    </xf>
    <xf numFmtId="3" fontId="12" fillId="3" borderId="1" xfId="0" applyNumberFormat="1"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top"/>
      <protection hidden="1"/>
    </xf>
    <xf numFmtId="49" fontId="15" fillId="0" borderId="1" xfId="0" applyNumberFormat="1" applyFont="1" applyBorder="1" applyAlignment="1" applyProtection="1">
      <alignment horizontal="left" vertical="center" wrapText="1"/>
      <protection hidden="1"/>
    </xf>
    <xf numFmtId="0" fontId="15" fillId="0" borderId="1" xfId="0" applyFont="1" applyBorder="1" applyAlignment="1" applyProtection="1">
      <alignment horizontal="left" vertical="distributed" wrapText="1"/>
      <protection hidden="1"/>
    </xf>
    <xf numFmtId="0" fontId="10" fillId="0" borderId="0" xfId="0" applyFont="1" applyAlignment="1" applyProtection="1">
      <alignment vertical="top"/>
      <protection hidden="1"/>
    </xf>
    <xf numFmtId="0" fontId="8" fillId="0" borderId="0" xfId="0" applyFont="1" applyProtection="1">
      <protection hidden="1"/>
    </xf>
    <xf numFmtId="0" fontId="12" fillId="6" borderId="5" xfId="0" applyFont="1" applyFill="1" applyBorder="1" applyAlignment="1" applyProtection="1">
      <alignment vertical="top"/>
      <protection hidden="1"/>
    </xf>
    <xf numFmtId="0" fontId="12" fillId="6" borderId="6" xfId="0" applyFont="1" applyFill="1" applyBorder="1" applyAlignment="1" applyProtection="1">
      <alignment vertical="top"/>
      <protection hidden="1"/>
    </xf>
    <xf numFmtId="0" fontId="12" fillId="6" borderId="1" xfId="0" applyFont="1" applyFill="1" applyBorder="1" applyAlignment="1" applyProtection="1">
      <alignment horizontal="center"/>
      <protection hidden="1"/>
    </xf>
    <xf numFmtId="0" fontId="16" fillId="6" borderId="5" xfId="0" applyFont="1" applyFill="1" applyBorder="1" applyAlignment="1" applyProtection="1">
      <alignment vertical="top"/>
      <protection hidden="1"/>
    </xf>
    <xf numFmtId="0" fontId="1" fillId="6" borderId="2" xfId="0" applyFont="1" applyFill="1" applyBorder="1" applyAlignment="1" applyProtection="1">
      <alignment vertical="top"/>
      <protection hidden="1"/>
    </xf>
    <xf numFmtId="0" fontId="2" fillId="0" borderId="2" xfId="0" applyFont="1" applyBorder="1" applyAlignment="1" applyProtection="1">
      <alignment horizontal="left" vertical="top"/>
      <protection hidden="1"/>
    </xf>
    <xf numFmtId="0" fontId="1" fillId="0" borderId="2" xfId="0" applyFont="1" applyBorder="1" applyAlignment="1" applyProtection="1">
      <alignment horizontal="left" vertical="top"/>
      <protection hidden="1"/>
    </xf>
    <xf numFmtId="0" fontId="9" fillId="0" borderId="5" xfId="0" applyFont="1" applyBorder="1" applyAlignment="1" applyProtection="1">
      <alignment wrapText="1"/>
      <protection hidden="1"/>
    </xf>
    <xf numFmtId="0" fontId="8" fillId="0" borderId="5" xfId="0" applyFont="1" applyBorder="1" applyAlignment="1" applyProtection="1">
      <alignment wrapText="1"/>
      <protection hidden="1"/>
    </xf>
    <xf numFmtId="0" fontId="16" fillId="3" borderId="5" xfId="0" applyFont="1" applyFill="1" applyBorder="1" applyAlignment="1" applyProtection="1">
      <alignment vertical="center"/>
      <protection hidden="1"/>
    </xf>
    <xf numFmtId="0" fontId="16" fillId="3" borderId="5" xfId="0" applyFont="1" applyFill="1" applyBorder="1" applyAlignment="1" applyProtection="1">
      <alignment vertical="top"/>
      <protection hidden="1"/>
    </xf>
    <xf numFmtId="0" fontId="1" fillId="3" borderId="2" xfId="0" applyFont="1" applyFill="1" applyBorder="1" applyAlignment="1" applyProtection="1">
      <alignment horizontal="left" vertical="top"/>
      <protection hidden="1"/>
    </xf>
    <xf numFmtId="0" fontId="1" fillId="3" borderId="6" xfId="0" applyFont="1" applyFill="1" applyBorder="1" applyAlignment="1" applyProtection="1">
      <alignment horizontal="left" vertical="top"/>
      <protection hidden="1"/>
    </xf>
    <xf numFmtId="0" fontId="16" fillId="3" borderId="5" xfId="0" applyFont="1" applyFill="1" applyBorder="1" applyAlignment="1" applyProtection="1">
      <alignment vertical="center" wrapText="1"/>
      <protection hidden="1"/>
    </xf>
    <xf numFmtId="1" fontId="6" fillId="0" borderId="0" xfId="0" applyNumberFormat="1" applyFont="1" applyProtection="1">
      <protection hidden="1"/>
    </xf>
    <xf numFmtId="0" fontId="5" fillId="0" borderId="0" xfId="0" applyFont="1" applyAlignment="1" applyProtection="1">
      <alignment vertical="center" wrapText="1"/>
      <protection hidden="1"/>
    </xf>
    <xf numFmtId="0" fontId="2" fillId="0" borderId="2" xfId="0" applyFont="1" applyBorder="1" applyAlignment="1" applyProtection="1">
      <alignment horizontal="center" vertical="top"/>
      <protection hidden="1"/>
    </xf>
    <xf numFmtId="0" fontId="5" fillId="0" borderId="5" xfId="0" applyFont="1" applyBorder="1" applyAlignment="1" applyProtection="1">
      <alignment horizontal="left" vertical="center" wrapText="1"/>
      <protection hidden="1"/>
    </xf>
    <xf numFmtId="0" fontId="2" fillId="0" borderId="2" xfId="0" applyFont="1" applyBorder="1" applyAlignment="1" applyProtection="1">
      <alignment vertical="top"/>
      <protection hidden="1"/>
    </xf>
    <xf numFmtId="0" fontId="6" fillId="0" borderId="7" xfId="0" applyFont="1" applyBorder="1" applyAlignment="1" applyProtection="1">
      <alignment wrapText="1"/>
      <protection hidden="1"/>
    </xf>
    <xf numFmtId="0" fontId="4" fillId="0" borderId="5" xfId="0" applyFont="1" applyBorder="1" applyAlignment="1" applyProtection="1">
      <alignment vertical="center" wrapText="1"/>
      <protection hidden="1"/>
    </xf>
    <xf numFmtId="0" fontId="5" fillId="0" borderId="3" xfId="0" applyFont="1" applyBorder="1" applyAlignment="1" applyProtection="1">
      <alignment horizontal="left" vertical="center" wrapText="1"/>
      <protection hidden="1"/>
    </xf>
    <xf numFmtId="0" fontId="7" fillId="4" borderId="0" xfId="0" applyFont="1" applyFill="1" applyAlignment="1" applyProtection="1">
      <alignment horizontal="left" vertical="top"/>
      <protection hidden="1"/>
    </xf>
    <xf numFmtId="0" fontId="3" fillId="4" borderId="1" xfId="0" applyFont="1" applyFill="1" applyBorder="1" applyAlignment="1" applyProtection="1">
      <alignment vertical="center" wrapText="1"/>
      <protection hidden="1"/>
    </xf>
    <xf numFmtId="0" fontId="1" fillId="0" borderId="7" xfId="0" applyFont="1" applyBorder="1" applyAlignment="1" applyProtection="1">
      <alignment horizontal="left" vertical="top" wrapText="1"/>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wrapText="1"/>
      <protection hidden="1"/>
    </xf>
    <xf numFmtId="0" fontId="14" fillId="0" borderId="0" xfId="1" applyFill="1" applyBorder="1" applyAlignment="1" applyProtection="1">
      <alignment horizontal="left" vertical="center" wrapText="1"/>
      <protection hidden="1"/>
    </xf>
    <xf numFmtId="0" fontId="5" fillId="0" borderId="0" xfId="0" applyFont="1" applyAlignment="1" applyProtection="1">
      <alignment vertical="center"/>
      <protection hidden="1"/>
    </xf>
    <xf numFmtId="1" fontId="12" fillId="3" borderId="1" xfId="0" applyNumberFormat="1" applyFont="1" applyFill="1" applyBorder="1" applyAlignment="1" applyProtection="1">
      <alignment horizontal="center" vertical="top" wrapText="1"/>
      <protection hidden="1"/>
    </xf>
    <xf numFmtId="0" fontId="20" fillId="0" borderId="5" xfId="0" applyFont="1" applyBorder="1" applyAlignment="1" applyProtection="1">
      <alignment vertical="center"/>
      <protection hidden="1"/>
    </xf>
    <xf numFmtId="0" fontId="21" fillId="0" borderId="5" xfId="0" applyFont="1" applyBorder="1" applyAlignment="1" applyProtection="1">
      <alignment vertical="center"/>
      <protection hidden="1"/>
    </xf>
    <xf numFmtId="0" fontId="1" fillId="0" borderId="5" xfId="0" applyFont="1" applyBorder="1" applyAlignment="1" applyProtection="1">
      <alignment vertical="center"/>
      <protection hidden="1"/>
    </xf>
    <xf numFmtId="0" fontId="1" fillId="0" borderId="0" xfId="0" applyFont="1" applyAlignment="1" applyProtection="1">
      <alignment horizontal="left" vertical="center"/>
      <protection hidden="1"/>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hidden="1"/>
    </xf>
    <xf numFmtId="0" fontId="1" fillId="6" borderId="6" xfId="0" applyFont="1" applyFill="1" applyBorder="1" applyAlignment="1" applyProtection="1">
      <alignment horizontal="center" vertical="top"/>
      <protection hidden="1"/>
    </xf>
    <xf numFmtId="0" fontId="2" fillId="0" borderId="7" xfId="0" applyFont="1" applyBorder="1" applyAlignment="1" applyProtection="1">
      <alignment horizontal="center" vertical="top"/>
      <protection hidden="1"/>
    </xf>
    <xf numFmtId="0" fontId="1" fillId="0" borderId="8" xfId="0" applyFont="1" applyBorder="1" applyAlignment="1" applyProtection="1">
      <alignment horizontal="center"/>
      <protection hidden="1"/>
    </xf>
    <xf numFmtId="0" fontId="1" fillId="0" borderId="0" xfId="0" applyFont="1" applyAlignment="1" applyProtection="1">
      <alignment horizontal="center"/>
      <protection hidden="1"/>
    </xf>
    <xf numFmtId="0" fontId="13" fillId="0" borderId="1" xfId="0" applyFont="1" applyBorder="1" applyAlignment="1" applyProtection="1">
      <alignment horizontal="center"/>
      <protection hidden="1"/>
    </xf>
    <xf numFmtId="0" fontId="18" fillId="0" borderId="1" xfId="0" applyFont="1" applyBorder="1" applyAlignment="1" applyProtection="1">
      <alignment horizontal="center"/>
      <protection hidden="1"/>
    </xf>
    <xf numFmtId="0" fontId="1" fillId="3" borderId="2" xfId="0" applyFont="1" applyFill="1" applyBorder="1" applyAlignment="1" applyProtection="1">
      <alignment horizontal="center" vertical="top"/>
      <protection hidden="1"/>
    </xf>
    <xf numFmtId="0" fontId="1" fillId="3" borderId="6" xfId="0" applyFont="1" applyFill="1" applyBorder="1" applyAlignment="1" applyProtection="1">
      <alignment horizontal="center" vertical="top"/>
      <protection hidden="1"/>
    </xf>
    <xf numFmtId="0" fontId="2" fillId="5" borderId="2" xfId="0" applyFont="1" applyFill="1" applyBorder="1" applyAlignment="1" applyProtection="1">
      <alignment horizontal="left" vertical="top"/>
      <protection hidden="1"/>
    </xf>
    <xf numFmtId="0" fontId="1" fillId="5" borderId="6" xfId="0" applyFont="1" applyFill="1" applyBorder="1" applyAlignment="1" applyProtection="1">
      <alignment horizontal="center" vertical="top"/>
      <protection hidden="1"/>
    </xf>
    <xf numFmtId="0" fontId="2" fillId="5" borderId="1" xfId="0" applyFont="1" applyFill="1" applyBorder="1" applyAlignment="1" applyProtection="1">
      <alignment horizontal="center" vertical="center"/>
      <protection hidden="1"/>
    </xf>
    <xf numFmtId="0" fontId="1" fillId="5" borderId="0" xfId="0" applyFont="1" applyFill="1" applyAlignment="1" applyProtection="1">
      <alignment horizontal="center" vertical="top"/>
      <protection hidden="1"/>
    </xf>
    <xf numFmtId="0" fontId="2" fillId="5" borderId="0" xfId="0" applyFont="1" applyFill="1" applyAlignment="1" applyProtection="1">
      <alignment vertical="top"/>
      <protection hidden="1"/>
    </xf>
    <xf numFmtId="49" fontId="2" fillId="0" borderId="1" xfId="0" applyNumberFormat="1" applyFont="1" applyBorder="1" applyAlignment="1" applyProtection="1">
      <alignment horizontal="center" vertical="center"/>
      <protection hidden="1"/>
    </xf>
    <xf numFmtId="0" fontId="12" fillId="5" borderId="0" xfId="0" applyFont="1" applyFill="1" applyAlignment="1" applyProtection="1">
      <alignment vertical="top"/>
      <protection hidden="1"/>
    </xf>
    <xf numFmtId="0" fontId="1" fillId="0" borderId="6" xfId="0" applyFont="1" applyBorder="1" applyAlignment="1" applyProtection="1">
      <alignment horizontal="center" vertical="top"/>
      <protection hidden="1"/>
    </xf>
    <xf numFmtId="0" fontId="5" fillId="0" borderId="5" xfId="0" applyFont="1" applyBorder="1" applyAlignment="1" applyProtection="1">
      <alignment vertical="center" wrapText="1"/>
      <protection hidden="1"/>
    </xf>
    <xf numFmtId="0" fontId="2" fillId="0" borderId="6" xfId="0" applyFont="1" applyBorder="1" applyAlignment="1" applyProtection="1">
      <alignment horizontal="center" vertical="top"/>
      <protection hidden="1"/>
    </xf>
    <xf numFmtId="0" fontId="18" fillId="0" borderId="0" xfId="0" applyFont="1" applyAlignment="1" applyProtection="1">
      <alignment horizontal="left" vertical="center" wrapText="1" indent="1"/>
      <protection hidden="1"/>
    </xf>
    <xf numFmtId="0" fontId="14" fillId="0" borderId="5" xfId="1" applyBorder="1" applyAlignment="1" applyProtection="1">
      <protection hidden="1"/>
    </xf>
    <xf numFmtId="0" fontId="14" fillId="0" borderId="5" xfId="1" applyBorder="1" applyAlignment="1" applyProtection="1">
      <alignment wrapText="1"/>
      <protection hidden="1"/>
    </xf>
    <xf numFmtId="0" fontId="14" fillId="5" borderId="5" xfId="1" applyFill="1" applyBorder="1" applyAlignment="1" applyProtection="1">
      <protection hidden="1"/>
    </xf>
    <xf numFmtId="0" fontId="3" fillId="0" borderId="2" xfId="0" applyFont="1" applyBorder="1" applyProtection="1">
      <protection hidden="1"/>
    </xf>
    <xf numFmtId="0" fontId="1" fillId="0" borderId="6" xfId="0" applyFont="1" applyBorder="1" applyAlignment="1" applyProtection="1">
      <alignment horizontal="center"/>
      <protection hidden="1"/>
    </xf>
    <xf numFmtId="0" fontId="1" fillId="0" borderId="1" xfId="0" applyFont="1" applyBorder="1" applyAlignment="1" applyProtection="1">
      <alignment horizontal="center"/>
      <protection hidden="1"/>
    </xf>
    <xf numFmtId="0" fontId="14" fillId="0" borderId="0" xfId="1" applyAlignment="1" applyProtection="1">
      <protection hidden="1"/>
    </xf>
    <xf numFmtId="0" fontId="1" fillId="0" borderId="7"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top" wrapText="1"/>
      <protection locked="0"/>
    </xf>
    <xf numFmtId="0" fontId="12" fillId="6" borderId="1" xfId="0" applyFont="1" applyFill="1" applyBorder="1" applyAlignment="1" applyProtection="1">
      <alignment horizontal="left"/>
      <protection hidden="1"/>
    </xf>
    <xf numFmtId="0" fontId="18" fillId="0" borderId="7" xfId="0" applyFont="1" applyBorder="1" applyAlignment="1" applyProtection="1">
      <alignment horizontal="left" vertical="center" wrapText="1"/>
      <protection hidden="1"/>
    </xf>
    <xf numFmtId="0" fontId="1" fillId="0" borderId="7" xfId="0" applyFont="1" applyBorder="1" applyAlignment="1" applyProtection="1">
      <alignment horizontal="left" vertical="center" wrapText="1"/>
      <protection hidden="1"/>
    </xf>
    <xf numFmtId="0" fontId="18" fillId="5" borderId="7" xfId="0" applyFont="1" applyFill="1" applyBorder="1" applyAlignment="1" applyProtection="1">
      <alignment horizontal="left" vertical="center" wrapText="1"/>
      <protection hidden="1"/>
    </xf>
    <xf numFmtId="0" fontId="7" fillId="7" borderId="5" xfId="0" applyFont="1" applyFill="1" applyBorder="1" applyAlignment="1" applyProtection="1">
      <alignment vertical="top"/>
      <protection hidden="1"/>
    </xf>
    <xf numFmtId="0" fontId="15" fillId="7" borderId="2" xfId="0" applyFont="1" applyFill="1" applyBorder="1" applyAlignment="1" applyProtection="1">
      <alignment vertical="top"/>
      <protection hidden="1"/>
    </xf>
    <xf numFmtId="0" fontId="15" fillId="7" borderId="6" xfId="0" applyFont="1" applyFill="1" applyBorder="1" applyAlignment="1" applyProtection="1">
      <alignment horizontal="center" vertical="top"/>
      <protection hidden="1"/>
    </xf>
    <xf numFmtId="0" fontId="7" fillId="7" borderId="1" xfId="0" applyFont="1" applyFill="1" applyBorder="1" applyAlignment="1" applyProtection="1">
      <alignment horizontal="center" vertical="center"/>
      <protection hidden="1"/>
    </xf>
    <xf numFmtId="0" fontId="1" fillId="7" borderId="1" xfId="0" applyFont="1" applyFill="1" applyBorder="1" applyAlignment="1" applyProtection="1">
      <alignment horizontal="left" vertical="center" wrapText="1"/>
      <protection hidden="1"/>
    </xf>
    <xf numFmtId="0" fontId="16" fillId="8" borderId="5" xfId="0" applyFont="1" applyFill="1" applyBorder="1" applyAlignment="1" applyProtection="1">
      <alignment vertical="center"/>
      <protection hidden="1"/>
    </xf>
    <xf numFmtId="0" fontId="1" fillId="8" borderId="2" xfId="0" applyFont="1" applyFill="1" applyBorder="1" applyAlignment="1" applyProtection="1">
      <alignment horizontal="left" vertical="top"/>
      <protection hidden="1"/>
    </xf>
    <xf numFmtId="0" fontId="1" fillId="8" borderId="2" xfId="0" applyFont="1" applyFill="1" applyBorder="1" applyAlignment="1" applyProtection="1">
      <alignment horizontal="center" vertical="top"/>
      <protection hidden="1"/>
    </xf>
    <xf numFmtId="0" fontId="1" fillId="8" borderId="6" xfId="0" applyFont="1" applyFill="1" applyBorder="1" applyAlignment="1" applyProtection="1">
      <alignment horizontal="left" vertical="top"/>
      <protection hidden="1"/>
    </xf>
    <xf numFmtId="0" fontId="16" fillId="8" borderId="5" xfId="0" applyFont="1" applyFill="1" applyBorder="1" applyAlignment="1" applyProtection="1">
      <alignment vertical="top"/>
      <protection hidden="1"/>
    </xf>
    <xf numFmtId="0" fontId="1" fillId="8" borderId="6" xfId="0" applyFont="1" applyFill="1" applyBorder="1" applyAlignment="1" applyProtection="1">
      <alignment horizontal="center" vertical="top"/>
      <protection hidden="1"/>
    </xf>
    <xf numFmtId="0" fontId="2" fillId="8" borderId="1" xfId="0" applyFont="1" applyFill="1" applyBorder="1" applyAlignment="1" applyProtection="1">
      <alignment vertical="top"/>
      <protection hidden="1"/>
    </xf>
    <xf numFmtId="0" fontId="12" fillId="8" borderId="5" xfId="0" applyFont="1" applyFill="1" applyBorder="1" applyAlignment="1" applyProtection="1">
      <alignment vertical="top"/>
      <protection hidden="1"/>
    </xf>
    <xf numFmtId="0" fontId="12" fillId="8" borderId="1" xfId="0" applyFont="1" applyFill="1" applyBorder="1" applyAlignment="1" applyProtection="1">
      <alignment horizontal="center"/>
      <protection hidden="1"/>
    </xf>
    <xf numFmtId="0" fontId="12" fillId="8" borderId="1"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left" vertical="top" wrapText="1"/>
      <protection hidden="1"/>
    </xf>
    <xf numFmtId="0" fontId="12" fillId="8" borderId="6" xfId="0" applyFont="1" applyFill="1" applyBorder="1" applyAlignment="1" applyProtection="1">
      <alignment vertical="top"/>
      <protection hidden="1"/>
    </xf>
    <xf numFmtId="3" fontId="12" fillId="8" borderId="1" xfId="0" applyNumberFormat="1" applyFont="1" applyFill="1" applyBorder="1" applyAlignment="1" applyProtection="1">
      <alignment horizontal="center" vertical="center" wrapText="1"/>
      <protection hidden="1"/>
    </xf>
    <xf numFmtId="3" fontId="12" fillId="8" borderId="1" xfId="0" applyNumberFormat="1" applyFont="1" applyFill="1" applyBorder="1" applyAlignment="1" applyProtection="1">
      <alignment horizontal="center" vertical="top" wrapText="1"/>
      <protection hidden="1"/>
    </xf>
    <xf numFmtId="0" fontId="16" fillId="8" borderId="5" xfId="0" applyFont="1" applyFill="1" applyBorder="1" applyAlignment="1" applyProtection="1">
      <alignment vertical="center" wrapText="1"/>
      <protection hidden="1"/>
    </xf>
    <xf numFmtId="0" fontId="12" fillId="8" borderId="5" xfId="0" applyFont="1" applyFill="1" applyBorder="1" applyAlignment="1" applyProtection="1">
      <alignment vertical="top" wrapText="1"/>
      <protection hidden="1"/>
    </xf>
    <xf numFmtId="0" fontId="12" fillId="8" borderId="1" xfId="0" applyFont="1" applyFill="1" applyBorder="1" applyAlignment="1" applyProtection="1">
      <alignment horizontal="center" vertical="center"/>
      <protection hidden="1"/>
    </xf>
    <xf numFmtId="0" fontId="12" fillId="8" borderId="1" xfId="0" applyFont="1" applyFill="1" applyBorder="1" applyAlignment="1" applyProtection="1">
      <alignment horizontal="left" vertical="center" wrapText="1"/>
      <protection hidden="1"/>
    </xf>
    <xf numFmtId="0" fontId="13" fillId="8" borderId="1" xfId="0" applyFont="1" applyFill="1" applyBorder="1" applyAlignment="1" applyProtection="1">
      <alignment horizontal="left" vertical="top"/>
      <protection hidden="1"/>
    </xf>
    <xf numFmtId="0" fontId="12" fillId="8" borderId="5" xfId="0" applyFont="1" applyFill="1" applyBorder="1" applyAlignment="1" applyProtection="1">
      <alignment vertical="center"/>
      <protection hidden="1"/>
    </xf>
    <xf numFmtId="0" fontId="12" fillId="8" borderId="6" xfId="0" applyFont="1" applyFill="1" applyBorder="1" applyAlignment="1" applyProtection="1">
      <alignment vertical="center" wrapText="1"/>
      <protection hidden="1"/>
    </xf>
    <xf numFmtId="1" fontId="12" fillId="8" borderId="3" xfId="0" applyNumberFormat="1" applyFont="1" applyFill="1" applyBorder="1" applyAlignment="1" applyProtection="1">
      <alignment vertical="center" wrapText="1"/>
      <protection hidden="1"/>
    </xf>
    <xf numFmtId="1" fontId="12" fillId="8" borderId="5" xfId="0" applyNumberFormat="1" applyFont="1" applyFill="1" applyBorder="1" applyAlignment="1" applyProtection="1">
      <alignment vertical="center" wrapText="1"/>
      <protection hidden="1"/>
    </xf>
    <xf numFmtId="1" fontId="12" fillId="8" borderId="1" xfId="0" applyNumberFormat="1" applyFont="1" applyFill="1" applyBorder="1" applyAlignment="1" applyProtection="1">
      <alignment horizontal="center" vertical="center" wrapText="1"/>
      <protection hidden="1"/>
    </xf>
    <xf numFmtId="0" fontId="2" fillId="9" borderId="1" xfId="0" applyFont="1" applyFill="1" applyBorder="1" applyAlignment="1" applyProtection="1">
      <alignment horizontal="center" vertical="center"/>
      <protection locked="0"/>
    </xf>
    <xf numFmtId="0" fontId="17" fillId="9"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center" wrapText="1"/>
      <protection hidden="1"/>
    </xf>
    <xf numFmtId="0" fontId="0" fillId="11" borderId="1" xfId="0" applyFill="1" applyBorder="1" applyAlignment="1">
      <alignment horizontal="center" vertical="center"/>
    </xf>
    <xf numFmtId="0" fontId="0" fillId="0" borderId="1" xfId="0" applyBorder="1" applyAlignment="1">
      <alignment horizontal="center" vertical="center"/>
    </xf>
    <xf numFmtId="14"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top"/>
      <protection locked="0"/>
    </xf>
    <xf numFmtId="164" fontId="1" fillId="0" borderId="1" xfId="0" applyNumberFormat="1"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top" wrapText="1"/>
      <protection locked="0"/>
    </xf>
    <xf numFmtId="0" fontId="15"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 fillId="5" borderId="1" xfId="0" applyFont="1" applyFill="1" applyBorder="1" applyAlignment="1" applyProtection="1">
      <alignment horizontal="center" vertical="center"/>
      <protection locked="0" hidden="1"/>
    </xf>
    <xf numFmtId="0" fontId="12" fillId="0" borderId="10" xfId="0" applyFont="1" applyBorder="1" applyAlignment="1" applyProtection="1">
      <alignment horizontal="left" vertical="top" wrapText="1"/>
      <protection hidden="1"/>
    </xf>
    <xf numFmtId="0" fontId="7" fillId="0" borderId="0" xfId="0" applyFont="1" applyAlignment="1" applyProtection="1">
      <alignment horizontal="center" vertical="top"/>
      <protection hidden="1"/>
    </xf>
    <xf numFmtId="0" fontId="7" fillId="5" borderId="0" xfId="0" applyFont="1" applyFill="1" applyAlignment="1" applyProtection="1">
      <alignment horizontal="center" vertical="top"/>
      <protection hidden="1"/>
    </xf>
    <xf numFmtId="0" fontId="11" fillId="0" borderId="0" xfId="0" applyFont="1" applyAlignment="1" applyProtection="1">
      <alignment horizontal="center" vertical="top"/>
      <protection hidden="1"/>
    </xf>
    <xf numFmtId="0" fontId="12" fillId="0" borderId="6" xfId="0" applyFont="1" applyBorder="1" applyAlignment="1" applyProtection="1">
      <alignment vertical="center" textRotation="90"/>
      <protection hidden="1"/>
    </xf>
    <xf numFmtId="0" fontId="1" fillId="0" borderId="6" xfId="0" applyFont="1" applyBorder="1" applyAlignment="1" applyProtection="1">
      <alignment horizontal="center" vertical="center"/>
      <protection hidden="1"/>
    </xf>
    <xf numFmtId="0" fontId="1" fillId="0" borderId="6" xfId="0" applyFont="1" applyBorder="1" applyAlignment="1" applyProtection="1">
      <alignment vertical="top"/>
      <protection hidden="1"/>
    </xf>
    <xf numFmtId="0" fontId="5" fillId="0" borderId="1" xfId="0" applyFont="1" applyBorder="1" applyAlignment="1" applyProtection="1">
      <alignment horizontal="left" vertical="center" wrapText="1"/>
      <protection hidden="1"/>
    </xf>
    <xf numFmtId="0" fontId="2" fillId="0" borderId="2" xfId="0" applyFont="1" applyBorder="1" applyAlignment="1" applyProtection="1">
      <alignment horizontal="center" vertical="center"/>
      <protection hidden="1"/>
    </xf>
    <xf numFmtId="0" fontId="5" fillId="0" borderId="2" xfId="0" applyFont="1" applyBorder="1" applyAlignment="1" applyProtection="1">
      <alignment vertical="center" wrapText="1"/>
      <protection hidden="1"/>
    </xf>
    <xf numFmtId="0" fontId="15" fillId="0" borderId="2"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xf numFmtId="0" fontId="19" fillId="0" borderId="1" xfId="0" applyFont="1" applyBorder="1" applyAlignment="1" applyProtection="1">
      <alignment horizontal="left" vertical="center" wrapText="1"/>
      <protection locked="0"/>
    </xf>
    <xf numFmtId="0" fontId="15" fillId="0" borderId="1" xfId="0" applyFont="1" applyBorder="1" applyAlignment="1" applyProtection="1">
      <alignment horizontal="center"/>
      <protection hidden="1"/>
    </xf>
    <xf numFmtId="0" fontId="15" fillId="5" borderId="1" xfId="0" applyFont="1" applyFill="1" applyBorder="1" applyAlignment="1" applyProtection="1">
      <alignment horizontal="left" vertical="top" wrapText="1"/>
      <protection hidden="1"/>
    </xf>
    <xf numFmtId="0" fontId="15" fillId="0" borderId="1" xfId="0" applyFont="1" applyBorder="1" applyAlignment="1" applyProtection="1">
      <alignment vertical="top" wrapText="1"/>
      <protection hidden="1"/>
    </xf>
    <xf numFmtId="3" fontId="12" fillId="5" borderId="1" xfId="0" applyNumberFormat="1" applyFont="1" applyFill="1" applyBorder="1" applyAlignment="1" applyProtection="1">
      <alignment horizontal="center" vertical="center" wrapText="1"/>
      <protection hidden="1"/>
    </xf>
    <xf numFmtId="1" fontId="12" fillId="5" borderId="3" xfId="0" applyNumberFormat="1" applyFont="1" applyFill="1" applyBorder="1" applyAlignment="1" applyProtection="1">
      <alignment vertical="center" wrapText="1"/>
      <protection hidden="1"/>
    </xf>
    <xf numFmtId="0" fontId="12" fillId="5" borderId="1" xfId="0" applyFont="1" applyFill="1" applyBorder="1" applyAlignment="1" applyProtection="1">
      <alignment horizontal="center" vertical="center" wrapText="1"/>
      <protection hidden="1"/>
    </xf>
    <xf numFmtId="0" fontId="12" fillId="5" borderId="1" xfId="0" applyFont="1" applyFill="1" applyBorder="1" applyAlignment="1" applyProtection="1">
      <alignment horizontal="center" vertical="center"/>
      <protection hidden="1"/>
    </xf>
    <xf numFmtId="0" fontId="12" fillId="5" borderId="1" xfId="0" applyFont="1" applyFill="1" applyBorder="1" applyAlignment="1" applyProtection="1">
      <alignment horizontal="left" vertical="top" wrapText="1"/>
      <protection hidden="1"/>
    </xf>
    <xf numFmtId="0" fontId="7" fillId="5" borderId="1"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protection hidden="1"/>
    </xf>
    <xf numFmtId="0" fontId="7" fillId="5" borderId="1" xfId="0" applyFont="1" applyFill="1" applyBorder="1" applyAlignment="1" applyProtection="1">
      <alignment horizontal="left" vertical="top" wrapText="1"/>
      <protection hidden="1"/>
    </xf>
    <xf numFmtId="1" fontId="15" fillId="5" borderId="5" xfId="0" applyNumberFormat="1" applyFont="1" applyFill="1" applyBorder="1" applyAlignment="1" applyProtection="1">
      <alignment vertical="center" wrapText="1"/>
      <protection hidden="1"/>
    </xf>
    <xf numFmtId="1" fontId="15" fillId="5" borderId="1" xfId="0" applyNumberFormat="1" applyFont="1" applyFill="1" applyBorder="1" applyAlignment="1" applyProtection="1">
      <alignment horizontal="center" vertical="center" wrapText="1"/>
      <protection hidden="1"/>
    </xf>
    <xf numFmtId="0" fontId="15" fillId="5" borderId="1" xfId="0" applyFont="1" applyFill="1" applyBorder="1" applyAlignment="1" applyProtection="1">
      <alignment horizontal="center" vertical="center" wrapText="1"/>
      <protection hidden="1"/>
    </xf>
    <xf numFmtId="0" fontId="17" fillId="5" borderId="5" xfId="0" applyFont="1" applyFill="1" applyBorder="1" applyAlignment="1" applyProtection="1">
      <alignment vertical="distributed" textRotation="90" wrapText="1"/>
      <protection hidden="1"/>
    </xf>
    <xf numFmtId="1" fontId="12" fillId="3" borderId="5" xfId="0" applyNumberFormat="1" applyFont="1" applyFill="1" applyBorder="1" applyAlignment="1" applyProtection="1">
      <alignment vertical="center" wrapText="1"/>
      <protection hidden="1"/>
    </xf>
    <xf numFmtId="1" fontId="12" fillId="3" borderId="1" xfId="0" applyNumberFormat="1" applyFont="1" applyFill="1" applyBorder="1" applyAlignment="1" applyProtection="1">
      <alignment horizontal="center" vertical="center" wrapText="1"/>
      <protection hidden="1"/>
    </xf>
    <xf numFmtId="1" fontId="12" fillId="8" borderId="5" xfId="0" applyNumberFormat="1" applyFont="1" applyFill="1" applyBorder="1" applyAlignment="1" applyProtection="1">
      <alignment horizontal="center" vertical="center" wrapText="1"/>
      <protection hidden="1"/>
    </xf>
    <xf numFmtId="1" fontId="12" fillId="8" borderId="9" xfId="0" applyNumberFormat="1" applyFont="1" applyFill="1" applyBorder="1" applyAlignment="1" applyProtection="1">
      <alignment vertical="center" wrapText="1"/>
      <protection hidden="1"/>
    </xf>
    <xf numFmtId="1" fontId="12" fillId="5" borderId="0" xfId="0" applyNumberFormat="1" applyFont="1" applyFill="1" applyAlignment="1" applyProtection="1">
      <alignment vertical="center" wrapText="1"/>
      <protection hidden="1"/>
    </xf>
    <xf numFmtId="1" fontId="12" fillId="8" borderId="1" xfId="0" applyNumberFormat="1" applyFont="1" applyFill="1" applyBorder="1" applyAlignment="1" applyProtection="1">
      <alignment vertical="center" wrapText="1"/>
      <protection hidden="1"/>
    </xf>
    <xf numFmtId="1" fontId="12" fillId="8" borderId="9" xfId="0" applyNumberFormat="1" applyFont="1" applyFill="1" applyBorder="1" applyAlignment="1" applyProtection="1">
      <alignment horizontal="center" vertical="center" wrapText="1"/>
      <protection hidden="1"/>
    </xf>
    <xf numFmtId="2" fontId="12" fillId="0" borderId="0" xfId="0" applyNumberFormat="1" applyFont="1" applyAlignment="1" applyProtection="1">
      <alignment vertical="top"/>
      <protection hidden="1"/>
    </xf>
    <xf numFmtId="1" fontId="14" fillId="0" borderId="5" xfId="1" applyNumberFormat="1" applyBorder="1" applyAlignment="1" applyProtection="1">
      <protection hidden="1"/>
    </xf>
    <xf numFmtId="3" fontId="12" fillId="8" borderId="3" xfId="0" applyNumberFormat="1" applyFont="1" applyFill="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25" fillId="0" borderId="0" xfId="0" applyFont="1" applyAlignment="1" applyProtection="1">
      <alignment vertical="top"/>
      <protection hidden="1"/>
    </xf>
    <xf numFmtId="0" fontId="18" fillId="0" borderId="0" xfId="0" applyFont="1" applyAlignment="1" applyProtection="1">
      <alignment vertical="top"/>
      <protection hidden="1"/>
    </xf>
    <xf numFmtId="0" fontId="18" fillId="5" borderId="0" xfId="0" applyFont="1" applyFill="1" applyAlignment="1" applyProtection="1">
      <alignment vertical="top"/>
      <protection hidden="1"/>
    </xf>
    <xf numFmtId="0" fontId="25" fillId="0" borderId="0" xfId="0" applyFont="1" applyProtection="1">
      <protection hidden="1"/>
    </xf>
    <xf numFmtId="0" fontId="25"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26" fillId="0" borderId="0" xfId="0" applyFont="1" applyAlignment="1" applyProtection="1">
      <alignment horizontal="center" vertical="center"/>
      <protection hidden="1"/>
    </xf>
    <xf numFmtId="0" fontId="12" fillId="12" borderId="1" xfId="0" applyFont="1" applyFill="1" applyBorder="1" applyAlignment="1" applyProtection="1">
      <alignment horizontal="left"/>
      <protection hidden="1"/>
    </xf>
    <xf numFmtId="0" fontId="25" fillId="0" borderId="0" xfId="0" applyFont="1" applyAlignment="1" applyProtection="1">
      <alignment horizontal="center" vertical="top"/>
      <protection hidden="1"/>
    </xf>
    <xf numFmtId="0" fontId="1" fillId="13" borderId="1" xfId="0" applyFont="1" applyFill="1" applyBorder="1" applyAlignment="1" applyProtection="1">
      <alignment horizontal="center" vertical="center" wrapText="1"/>
      <protection hidden="1"/>
    </xf>
    <xf numFmtId="0" fontId="18" fillId="0" borderId="7" xfId="0" applyFont="1" applyBorder="1" applyAlignment="1" applyProtection="1">
      <alignment horizontal="center" vertical="center" wrapText="1"/>
      <protection hidden="1"/>
    </xf>
    <xf numFmtId="0" fontId="1" fillId="14" borderId="0" xfId="0" applyFont="1" applyFill="1" applyAlignment="1" applyProtection="1">
      <alignment vertical="top"/>
      <protection hidden="1"/>
    </xf>
    <xf numFmtId="0" fontId="2" fillId="14" borderId="0" xfId="0" applyFont="1" applyFill="1" applyAlignment="1" applyProtection="1">
      <alignment vertical="top"/>
      <protection hidden="1"/>
    </xf>
    <xf numFmtId="0" fontId="1" fillId="0" borderId="11" xfId="0" applyFont="1" applyBorder="1" applyAlignment="1" applyProtection="1">
      <alignment vertical="top"/>
      <protection hidden="1"/>
    </xf>
    <xf numFmtId="0" fontId="7" fillId="0" borderId="11" xfId="0" applyFont="1" applyBorder="1" applyAlignment="1" applyProtection="1">
      <alignment horizontal="center" vertical="top" wrapText="1"/>
      <protection hidden="1"/>
    </xf>
    <xf numFmtId="0" fontId="1" fillId="0" borderId="11" xfId="0" applyFont="1" applyBorder="1" applyAlignment="1" applyProtection="1">
      <alignment horizontal="left" vertical="center" wrapText="1" indent="1"/>
      <protection hidden="1"/>
    </xf>
    <xf numFmtId="0" fontId="13" fillId="0" borderId="11" xfId="0" applyFont="1" applyBorder="1" applyAlignment="1" applyProtection="1">
      <alignment vertical="top"/>
      <protection hidden="1"/>
    </xf>
    <xf numFmtId="0" fontId="1" fillId="0" borderId="11" xfId="0" applyFont="1" applyBorder="1" applyAlignment="1" applyProtection="1">
      <alignment horizontal="center"/>
      <protection hidden="1"/>
    </xf>
    <xf numFmtId="0" fontId="0" fillId="0" borderId="11" xfId="0" applyBorder="1"/>
    <xf numFmtId="0" fontId="1" fillId="14" borderId="11" xfId="0" applyFont="1" applyFill="1" applyBorder="1" applyAlignment="1" applyProtection="1">
      <alignment vertical="top"/>
      <protection hidden="1"/>
    </xf>
    <xf numFmtId="0" fontId="25" fillId="0" borderId="11" xfId="0" applyFont="1" applyBorder="1" applyAlignment="1" applyProtection="1">
      <alignment vertical="top"/>
      <protection hidden="1"/>
    </xf>
    <xf numFmtId="0" fontId="1" fillId="0" borderId="12" xfId="0" applyFont="1" applyBorder="1" applyAlignment="1" applyProtection="1">
      <alignment vertical="top"/>
      <protection hidden="1"/>
    </xf>
    <xf numFmtId="0" fontId="1" fillId="0" borderId="12" xfId="0" applyFont="1" applyBorder="1" applyAlignment="1" applyProtection="1">
      <alignment horizontal="center" vertical="top"/>
      <protection hidden="1"/>
    </xf>
    <xf numFmtId="0" fontId="0" fillId="0" borderId="12" xfId="0" applyBorder="1"/>
    <xf numFmtId="0" fontId="1" fillId="14" borderId="12" xfId="0" applyFont="1" applyFill="1" applyBorder="1" applyAlignment="1" applyProtection="1">
      <alignment vertical="top"/>
      <protection hidden="1"/>
    </xf>
    <xf numFmtId="0" fontId="1" fillId="0" borderId="12" xfId="0" applyFont="1" applyBorder="1" applyAlignment="1" applyProtection="1">
      <alignment horizontal="center" vertical="center"/>
      <protection hidden="1"/>
    </xf>
    <xf numFmtId="0" fontId="25" fillId="0" borderId="12" xfId="0" applyFont="1" applyBorder="1" applyAlignment="1" applyProtection="1">
      <alignment vertical="top"/>
      <protection hidden="1"/>
    </xf>
    <xf numFmtId="0" fontId="12" fillId="0" borderId="11" xfId="0" applyFont="1" applyBorder="1" applyAlignment="1" applyProtection="1">
      <alignment horizontal="left" vertical="top" wrapText="1"/>
      <protection hidden="1"/>
    </xf>
    <xf numFmtId="0" fontId="1" fillId="0" borderId="11" xfId="0" applyFont="1" applyBorder="1" applyAlignment="1" applyProtection="1">
      <alignment horizontal="center" vertical="top"/>
      <protection hidden="1"/>
    </xf>
    <xf numFmtId="0" fontId="2" fillId="0" borderId="12" xfId="0" applyFont="1" applyBorder="1" applyAlignment="1" applyProtection="1">
      <alignment horizontal="center" vertical="top" wrapText="1"/>
      <protection hidden="1"/>
    </xf>
    <xf numFmtId="0" fontId="1" fillId="0" borderId="12" xfId="0" applyFont="1" applyBorder="1" applyAlignment="1" applyProtection="1">
      <alignment horizontal="left" vertical="center" wrapText="1" indent="1"/>
      <protection hidden="1"/>
    </xf>
    <xf numFmtId="0" fontId="13" fillId="0" borderId="12" xfId="0" applyFont="1" applyBorder="1" applyAlignment="1" applyProtection="1">
      <alignment vertical="top"/>
      <protection hidden="1"/>
    </xf>
    <xf numFmtId="0" fontId="1" fillId="0" borderId="12" xfId="0" applyFont="1" applyBorder="1" applyAlignment="1" applyProtection="1">
      <alignment horizontal="center"/>
      <protection hidden="1"/>
    </xf>
    <xf numFmtId="0" fontId="1" fillId="0" borderId="11" xfId="0" applyFont="1" applyBorder="1" applyProtection="1">
      <protection hidden="1"/>
    </xf>
    <xf numFmtId="0" fontId="1" fillId="14" borderId="11" xfId="0" applyFont="1" applyFill="1" applyBorder="1" applyProtection="1">
      <protection hidden="1"/>
    </xf>
    <xf numFmtId="0" fontId="25" fillId="0" borderId="11" xfId="0" applyFont="1" applyBorder="1" applyProtection="1">
      <protection hidden="1"/>
    </xf>
    <xf numFmtId="0" fontId="25" fillId="0" borderId="13" xfId="0" applyFont="1" applyBorder="1" applyAlignment="1" applyProtection="1">
      <alignment vertical="top"/>
      <protection hidden="1"/>
    </xf>
    <xf numFmtId="0" fontId="18" fillId="0" borderId="13" xfId="0" applyFont="1" applyBorder="1" applyAlignment="1" applyProtection="1">
      <alignment vertical="top"/>
      <protection hidden="1"/>
    </xf>
    <xf numFmtId="0" fontId="18" fillId="5" borderId="13" xfId="0" applyFont="1" applyFill="1" applyBorder="1" applyAlignment="1" applyProtection="1">
      <alignment vertical="top"/>
      <protection hidden="1"/>
    </xf>
    <xf numFmtId="0" fontId="25" fillId="0" borderId="13" xfId="0" applyFont="1" applyBorder="1" applyProtection="1">
      <protection hidden="1"/>
    </xf>
    <xf numFmtId="0" fontId="27" fillId="0" borderId="0" xfId="0" applyFont="1" applyAlignment="1" applyProtection="1">
      <alignment horizontal="left" vertical="center" wrapText="1" indent="1"/>
      <protection hidden="1"/>
    </xf>
    <xf numFmtId="0" fontId="2" fillId="0" borderId="8" xfId="0" applyFont="1" applyBorder="1" applyAlignment="1" applyProtection="1">
      <alignment horizontal="left" vertical="top"/>
      <protection hidden="1"/>
    </xf>
    <xf numFmtId="0" fontId="1" fillId="0" borderId="8" xfId="0" applyFont="1" applyBorder="1" applyAlignment="1" applyProtection="1">
      <alignment horizontal="left" vertical="top" wrapText="1"/>
      <protection hidden="1"/>
    </xf>
    <xf numFmtId="0" fontId="25" fillId="0" borderId="8" xfId="0" applyFont="1" applyBorder="1" applyAlignment="1" applyProtection="1">
      <alignment vertical="top"/>
      <protection hidden="1"/>
    </xf>
    <xf numFmtId="0" fontId="1" fillId="14" borderId="8" xfId="0" applyFont="1" applyFill="1" applyBorder="1" applyAlignment="1" applyProtection="1">
      <alignment vertical="top"/>
      <protection hidden="1"/>
    </xf>
    <xf numFmtId="0" fontId="25" fillId="0" borderId="14" xfId="0" applyFont="1" applyBorder="1" applyAlignment="1" applyProtection="1">
      <alignment vertical="top"/>
      <protection hidden="1"/>
    </xf>
    <xf numFmtId="0" fontId="25" fillId="0" borderId="15" xfId="0" applyFont="1" applyBorder="1" applyAlignment="1" applyProtection="1">
      <alignment vertical="top"/>
      <protection hidden="1"/>
    </xf>
    <xf numFmtId="0" fontId="13" fillId="0" borderId="0" xfId="0" applyFont="1" applyAlignment="1" applyProtection="1">
      <alignment horizontal="center" vertical="center"/>
      <protection hidden="1"/>
    </xf>
    <xf numFmtId="0" fontId="28" fillId="0" borderId="0" xfId="0" applyFont="1"/>
    <xf numFmtId="0" fontId="1" fillId="0" borderId="0" xfId="0" applyFont="1" applyAlignment="1" applyProtection="1">
      <alignment vertical="center"/>
      <protection hidden="1"/>
    </xf>
    <xf numFmtId="0" fontId="1" fillId="0" borderId="6" xfId="0" applyFont="1" applyBorder="1" applyAlignment="1" applyProtection="1">
      <alignment vertical="center"/>
      <protection hidden="1"/>
    </xf>
    <xf numFmtId="0" fontId="1" fillId="0" borderId="16" xfId="0" applyFont="1" applyBorder="1" applyAlignment="1" applyProtection="1">
      <alignment vertical="center"/>
      <protection hidden="1"/>
    </xf>
    <xf numFmtId="0" fontId="3" fillId="0" borderId="8" xfId="0" applyFont="1" applyBorder="1" applyProtection="1">
      <protection hidden="1"/>
    </xf>
    <xf numFmtId="0" fontId="1" fillId="0" borderId="17" xfId="0" applyFont="1" applyBorder="1" applyAlignment="1" applyProtection="1">
      <alignment horizontal="center"/>
      <protection hidden="1"/>
    </xf>
    <xf numFmtId="0" fontId="1" fillId="0" borderId="2" xfId="0" applyFont="1" applyBorder="1" applyAlignment="1" applyProtection="1">
      <alignment vertical="center"/>
      <protection hidden="1"/>
    </xf>
    <xf numFmtId="0" fontId="13" fillId="5" borderId="0" xfId="0" applyFont="1" applyFill="1" applyProtection="1">
      <protection hidden="1"/>
    </xf>
    <xf numFmtId="0" fontId="13" fillId="5" borderId="0" xfId="0" applyFont="1" applyFill="1" applyAlignment="1" applyProtection="1">
      <alignment vertical="top"/>
      <protection hidden="1"/>
    </xf>
    <xf numFmtId="2" fontId="12" fillId="5" borderId="0" xfId="0" applyNumberFormat="1" applyFont="1" applyFill="1" applyAlignment="1" applyProtection="1">
      <alignment vertical="top"/>
      <protection hidden="1"/>
    </xf>
    <xf numFmtId="0" fontId="15" fillId="0" borderId="6" xfId="0" applyFont="1" applyBorder="1" applyAlignment="1" applyProtection="1">
      <alignment horizontal="left" vertical="center" wrapText="1"/>
      <protection hidden="1"/>
    </xf>
    <xf numFmtId="3" fontId="12" fillId="3" borderId="5" xfId="0" applyNumberFormat="1" applyFont="1" applyFill="1" applyBorder="1" applyAlignment="1" applyProtection="1">
      <alignment horizontal="center" vertical="center" wrapText="1"/>
      <protection hidden="1"/>
    </xf>
    <xf numFmtId="0" fontId="29" fillId="0" borderId="0" xfId="0" applyFont="1" applyProtection="1">
      <protection hidden="1"/>
    </xf>
    <xf numFmtId="0" fontId="29" fillId="0" borderId="0" xfId="0" applyFont="1" applyAlignment="1" applyProtection="1">
      <alignment vertical="top"/>
      <protection hidden="1"/>
    </xf>
    <xf numFmtId="0" fontId="30" fillId="0" borderId="0" xfId="0" applyFont="1" applyAlignment="1" applyProtection="1">
      <alignment vertical="top"/>
      <protection hidden="1"/>
    </xf>
    <xf numFmtId="0" fontId="30" fillId="5" borderId="0" xfId="0" applyFont="1" applyFill="1" applyAlignment="1" applyProtection="1">
      <alignment vertical="top"/>
      <protection hidden="1"/>
    </xf>
    <xf numFmtId="1" fontId="12" fillId="8" borderId="5" xfId="0" applyNumberFormat="1" applyFont="1" applyFill="1" applyBorder="1" applyAlignment="1" applyProtection="1">
      <alignment horizontal="left" vertical="center" wrapText="1"/>
      <protection hidden="1"/>
    </xf>
    <xf numFmtId="1" fontId="12" fillId="8" borderId="2" xfId="0" applyNumberFormat="1" applyFont="1" applyFill="1" applyBorder="1" applyAlignment="1" applyProtection="1">
      <alignment horizontal="left" vertical="center" wrapText="1"/>
      <protection hidden="1"/>
    </xf>
    <xf numFmtId="0" fontId="1" fillId="0" borderId="5" xfId="0" applyFont="1" applyBorder="1" applyAlignment="1" applyProtection="1">
      <alignment horizontal="center" vertical="top"/>
      <protection hidden="1"/>
    </xf>
    <xf numFmtId="0" fontId="1" fillId="0" borderId="6" xfId="0" applyFont="1" applyBorder="1" applyAlignment="1" applyProtection="1">
      <alignment horizontal="center" vertical="top"/>
      <protection hidden="1"/>
    </xf>
    <xf numFmtId="0" fontId="2" fillId="0" borderId="5" xfId="0" applyFont="1" applyBorder="1" applyAlignment="1" applyProtection="1">
      <alignment horizontal="center" vertical="top"/>
      <protection hidden="1"/>
    </xf>
    <xf numFmtId="0" fontId="2" fillId="0" borderId="6" xfId="0" applyFont="1" applyBorder="1" applyAlignment="1" applyProtection="1">
      <alignment horizontal="center" vertical="top"/>
      <protection hidden="1"/>
    </xf>
    <xf numFmtId="0" fontId="1" fillId="0" borderId="5"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9" fontId="1" fillId="0" borderId="5" xfId="2" applyFont="1" applyBorder="1" applyAlignment="1" applyProtection="1">
      <alignment horizontal="center" vertical="center"/>
      <protection hidden="1"/>
    </xf>
    <xf numFmtId="9" fontId="1" fillId="0" borderId="6" xfId="2" applyFont="1" applyBorder="1" applyAlignment="1" applyProtection="1">
      <alignment horizontal="center" vertical="center"/>
      <protection hidden="1"/>
    </xf>
    <xf numFmtId="0" fontId="12" fillId="3" borderId="5" xfId="0" applyFont="1" applyFill="1" applyBorder="1" applyAlignment="1" applyProtection="1">
      <alignment horizontal="center"/>
      <protection hidden="1"/>
    </xf>
    <xf numFmtId="0" fontId="12" fillId="3" borderId="6" xfId="0" applyFont="1" applyFill="1" applyBorder="1" applyAlignment="1" applyProtection="1">
      <alignment horizontal="center"/>
      <protection hidden="1"/>
    </xf>
    <xf numFmtId="0" fontId="12" fillId="8" borderId="5" xfId="0" applyFont="1" applyFill="1" applyBorder="1" applyAlignment="1" applyProtection="1">
      <alignment horizontal="center"/>
      <protection hidden="1"/>
    </xf>
    <xf numFmtId="0" fontId="12" fillId="8" borderId="6" xfId="0" applyFont="1" applyFill="1" applyBorder="1" applyAlignment="1" applyProtection="1">
      <alignment horizontal="center"/>
      <protection hidden="1"/>
    </xf>
    <xf numFmtId="10" fontId="1" fillId="0" borderId="5" xfId="2" applyNumberFormat="1" applyFont="1" applyBorder="1" applyAlignment="1" applyProtection="1">
      <alignment horizontal="center" vertical="center"/>
      <protection hidden="1"/>
    </xf>
    <xf numFmtId="10" fontId="1" fillId="0" borderId="6" xfId="2" applyNumberFormat="1" applyFont="1" applyBorder="1" applyAlignment="1" applyProtection="1">
      <alignment horizontal="center" vertical="center"/>
      <protection hidden="1"/>
    </xf>
    <xf numFmtId="0" fontId="12" fillId="3" borderId="5" xfId="0" applyFont="1" applyFill="1" applyBorder="1" applyAlignment="1" applyProtection="1">
      <alignment horizontal="center" vertical="top"/>
      <protection hidden="1"/>
    </xf>
    <xf numFmtId="0" fontId="12" fillId="3" borderId="6" xfId="0" applyFont="1" applyFill="1" applyBorder="1" applyAlignment="1" applyProtection="1">
      <alignment horizontal="center" vertical="top"/>
      <protection hidden="1"/>
    </xf>
    <xf numFmtId="9" fontId="1" fillId="0" borderId="2" xfId="0" applyNumberFormat="1" applyFont="1" applyBorder="1" applyAlignment="1" applyProtection="1">
      <alignment horizontal="center" vertical="top"/>
      <protection hidden="1"/>
    </xf>
    <xf numFmtId="0" fontId="1" fillId="0" borderId="2" xfId="0" applyFont="1" applyBorder="1" applyAlignment="1" applyProtection="1">
      <alignment horizontal="center" vertical="top"/>
      <protection hidden="1"/>
    </xf>
    <xf numFmtId="0" fontId="5" fillId="0" borderId="5"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1" fontId="12" fillId="8" borderId="5" xfId="0" applyNumberFormat="1" applyFont="1" applyFill="1" applyBorder="1" applyAlignment="1" applyProtection="1">
      <alignment horizontal="center" vertical="center" wrapText="1"/>
      <protection hidden="1"/>
    </xf>
    <xf numFmtId="1" fontId="12" fillId="8" borderId="2" xfId="0" applyNumberFormat="1" applyFont="1" applyFill="1" applyBorder="1" applyAlignment="1" applyProtection="1">
      <alignment horizontal="center" vertical="center" wrapText="1"/>
      <protection hidden="1"/>
    </xf>
    <xf numFmtId="1" fontId="12" fillId="8" borderId="6" xfId="0" applyNumberFormat="1" applyFont="1" applyFill="1" applyBorder="1" applyAlignment="1" applyProtection="1">
      <alignment horizontal="left" vertical="center" wrapText="1"/>
      <protection hidden="1"/>
    </xf>
    <xf numFmtId="9" fontId="2" fillId="0" borderId="5" xfId="2" applyFont="1" applyBorder="1" applyAlignment="1" applyProtection="1">
      <alignment horizontal="center" vertical="top"/>
      <protection hidden="1"/>
    </xf>
    <xf numFmtId="9" fontId="2" fillId="0" borderId="6" xfId="2" applyFont="1" applyBorder="1" applyAlignment="1" applyProtection="1">
      <alignment horizontal="center" vertical="top"/>
      <protection hidden="1"/>
    </xf>
    <xf numFmtId="0" fontId="0" fillId="10" borderId="1" xfId="0" applyFill="1" applyBorder="1" applyAlignment="1">
      <alignment horizontal="center"/>
    </xf>
  </cellXfs>
  <cellStyles count="138">
    <cellStyle name="Hiperlink" xfId="1" builtinId="8"/>
    <cellStyle name="Hiperlink Visitado" xfId="3" builtinId="9" hidden="1"/>
    <cellStyle name="Hiperlink Visitado" xfId="4" builtinId="9" hidden="1"/>
    <cellStyle name="Hiperlink Visitado" xfId="5" builtinId="9" hidden="1"/>
    <cellStyle name="Hiperlink Visitado" xfId="6" builtinId="9" hidden="1"/>
    <cellStyle name="Hiperlink Visitado" xfId="7" builtinId="9" hidden="1"/>
    <cellStyle name="Hiperlink Visitado" xfId="8" builtinId="9" hidden="1"/>
    <cellStyle name="Hiperlink Visitado" xfId="9" builtinId="9" hidden="1"/>
    <cellStyle name="Hiperlink Visitado" xfId="10" builtinId="9" hidden="1"/>
    <cellStyle name="Hiperlink Visitado" xfId="11" builtinId="9" hidden="1"/>
    <cellStyle name="Hiperlink Visitado" xfId="12" builtinId="9" hidden="1"/>
    <cellStyle name="Hiperlink Visitado" xfId="13" builtinId="9" hidden="1"/>
    <cellStyle name="Hiperlink Visitado" xfId="14" builtinId="9" hidden="1"/>
    <cellStyle name="Hiperlink Visitado" xfId="15" builtinId="9" hidden="1"/>
    <cellStyle name="Hiperlink Visitado" xfId="16" builtinId="9" hidden="1"/>
    <cellStyle name="Hiperlink Visitado" xfId="17" builtinId="9" hidden="1"/>
    <cellStyle name="Hiperlink Visitado" xfId="18" builtinId="9" hidden="1"/>
    <cellStyle name="Hiperlink Visitado" xfId="19" builtinId="9" hidden="1"/>
    <cellStyle name="Hiperlink Visitado" xfId="20" builtinId="9" hidden="1"/>
    <cellStyle name="Hiperlink Visitado" xfId="21" builtinId="9" hidden="1"/>
    <cellStyle name="Hiperlink Visitado" xfId="22" builtinId="9" hidden="1"/>
    <cellStyle name="Hiperlink Visitado" xfId="23" builtinId="9" hidden="1"/>
    <cellStyle name="Hiperlink Visitado" xfId="24" builtinId="9" hidden="1"/>
    <cellStyle name="Hiperlink Visitado" xfId="25" builtinId="9" hidden="1"/>
    <cellStyle name="Hiperlink Visitado" xfId="26" builtinId="9" hidden="1"/>
    <cellStyle name="Hiperlink Visitado" xfId="27" builtinId="9" hidden="1"/>
    <cellStyle name="Hiperlink Visitado" xfId="28" builtinId="9" hidden="1"/>
    <cellStyle name="Hiperlink Visitado" xfId="29" builtinId="9" hidden="1"/>
    <cellStyle name="Hiperlink Visitado" xfId="30" builtinId="9" hidden="1"/>
    <cellStyle name="Hiperlink Visitado" xfId="31" builtinId="9" hidden="1"/>
    <cellStyle name="Hiperlink Visitado" xfId="32" builtinId="9" hidden="1"/>
    <cellStyle name="Hiperlink Visitado" xfId="33" builtinId="9" hidden="1"/>
    <cellStyle name="Hiperlink Visitado" xfId="34" builtinId="9" hidden="1"/>
    <cellStyle name="Hiperlink Visitado" xfId="35" builtinId="9" hidden="1"/>
    <cellStyle name="Hiperlink Visitado" xfId="36" builtinId="9" hidden="1"/>
    <cellStyle name="Hiperlink Visitado" xfId="37" builtinId="9" hidden="1"/>
    <cellStyle name="Hiperlink Visitado" xfId="38" builtinId="9" hidden="1"/>
    <cellStyle name="Hiperlink Visitado" xfId="39" builtinId="9" hidden="1"/>
    <cellStyle name="Hiperlink Visitado" xfId="40" builtinId="9" hidden="1"/>
    <cellStyle name="Hiperlink Visitado" xfId="41" builtinId="9" hidden="1"/>
    <cellStyle name="Hiperlink Visitado" xfId="42" builtinId="9" hidden="1"/>
    <cellStyle name="Hiperlink Visitado" xfId="43" builtinId="9" hidden="1"/>
    <cellStyle name="Hiperlink Visitado" xfId="44" builtinId="9" hidden="1"/>
    <cellStyle name="Hiperlink Visitado" xfId="45" builtinId="9" hidden="1"/>
    <cellStyle name="Hiperlink Visitado" xfId="46" builtinId="9" hidden="1"/>
    <cellStyle name="Hiperlink Visitado" xfId="47" builtinId="9" hidden="1"/>
    <cellStyle name="Hiperlink Visitado" xfId="48" builtinId="9" hidden="1"/>
    <cellStyle name="Hiperlink Visitado" xfId="49" builtinId="9" hidden="1"/>
    <cellStyle name="Hiperlink Visitado" xfId="50" builtinId="9" hidden="1"/>
    <cellStyle name="Hiperlink Visitado" xfId="51" builtinId="9" hidden="1"/>
    <cellStyle name="Hiperlink Visitado" xfId="52" builtinId="9" hidden="1"/>
    <cellStyle name="Hiperlink Visitado" xfId="53" builtinId="9" hidden="1"/>
    <cellStyle name="Hiperlink Visitado" xfId="54" builtinId="9" hidden="1"/>
    <cellStyle name="Hiperlink Visitado" xfId="55" builtinId="9" hidden="1"/>
    <cellStyle name="Hiperlink Visitado" xfId="56" builtinId="9" hidden="1"/>
    <cellStyle name="Hiperlink Visitado" xfId="57" builtinId="9" hidden="1"/>
    <cellStyle name="Hiperlink Visitado" xfId="58" builtinId="9" hidden="1"/>
    <cellStyle name="Hiperlink Visitado" xfId="59" builtinId="9" hidden="1"/>
    <cellStyle name="Hiperlink Visitado" xfId="60" builtinId="9" hidden="1"/>
    <cellStyle name="Hiperlink Visitado" xfId="61" builtinId="9" hidden="1"/>
    <cellStyle name="Hiperlink Visitado" xfId="62" builtinId="9" hidden="1"/>
    <cellStyle name="Hiperlink Visitado" xfId="63" builtinId="9" hidden="1"/>
    <cellStyle name="Hiperlink Visitado" xfId="64" builtinId="9" hidden="1"/>
    <cellStyle name="Hiperlink Visitado" xfId="65" builtinId="9" hidden="1"/>
    <cellStyle name="Hiperlink Visitado" xfId="66" builtinId="9" hidden="1"/>
    <cellStyle name="Hiperlink Visitado" xfId="67" builtinId="9" hidden="1"/>
    <cellStyle name="Hiperlink Visitado" xfId="68" builtinId="9" hidden="1"/>
    <cellStyle name="Hiperlink Visitado" xfId="69" builtinId="9" hidden="1"/>
    <cellStyle name="Hiperlink Visitado" xfId="70" builtinId="9" hidden="1"/>
    <cellStyle name="Hiperlink Visitado" xfId="71" builtinId="9" hidden="1"/>
    <cellStyle name="Hiperlink Visitado" xfId="72" builtinId="9" hidden="1"/>
    <cellStyle name="Hiperlink Visitado" xfId="73" builtinId="9" hidden="1"/>
    <cellStyle name="Hiperlink Visitado" xfId="74" builtinId="9" hidden="1"/>
    <cellStyle name="Hiperlink Visitado" xfId="75" builtinId="9" hidden="1"/>
    <cellStyle name="Hiperlink Visitado" xfId="76" builtinId="9" hidden="1"/>
    <cellStyle name="Hiperlink Visitado" xfId="77" builtinId="9" hidden="1"/>
    <cellStyle name="Hiperlink Visitado" xfId="78" builtinId="9" hidden="1"/>
    <cellStyle name="Hiperlink Visitado" xfId="79" builtinId="9" hidden="1"/>
    <cellStyle name="Hiperlink Visitado" xfId="80" builtinId="9" hidden="1"/>
    <cellStyle name="Hiperlink Visitado" xfId="81" builtinId="9" hidden="1"/>
    <cellStyle name="Hiperlink Visitado" xfId="82" builtinId="9" hidden="1"/>
    <cellStyle name="Hiperlink Visitado" xfId="83" builtinId="9" hidden="1"/>
    <cellStyle name="Hiperlink Visitado" xfId="84" builtinId="9" hidden="1"/>
    <cellStyle name="Hiperlink Visitado" xfId="85" builtinId="9" hidden="1"/>
    <cellStyle name="Hiperlink Visitado" xfId="86" builtinId="9" hidden="1"/>
    <cellStyle name="Hiperlink Visitado" xfId="87" builtinId="9" hidden="1"/>
    <cellStyle name="Hiperlink Visitado" xfId="88" builtinId="9" hidden="1"/>
    <cellStyle name="Hiperlink Visitado" xfId="89" builtinId="9" hidden="1"/>
    <cellStyle name="Hiperlink Visitado" xfId="90" builtinId="9" hidden="1"/>
    <cellStyle name="Hiperlink Visitado" xfId="91" builtinId="9" hidden="1"/>
    <cellStyle name="Hiperlink Visitado" xfId="92" builtinId="9" hidden="1"/>
    <cellStyle name="Hiperlink Visitado" xfId="93" builtinId="9" hidden="1"/>
    <cellStyle name="Hiperlink Visitado" xfId="94" builtinId="9" hidden="1"/>
    <cellStyle name="Hiperlink Visitado" xfId="95" builtinId="9" hidden="1"/>
    <cellStyle name="Hiperlink Visitado" xfId="96" builtinId="9" hidden="1"/>
    <cellStyle name="Hiperlink Visitado" xfId="97" builtinId="9" hidden="1"/>
    <cellStyle name="Hiperlink Visitado" xfId="98" builtinId="9" hidden="1"/>
    <cellStyle name="Hiperlink Visitado" xfId="99" builtinId="9" hidden="1"/>
    <cellStyle name="Hiperlink Visitado" xfId="100" builtinId="9" hidden="1"/>
    <cellStyle name="Hiperlink Visitado" xfId="101" builtinId="9" hidden="1"/>
    <cellStyle name="Hiperlink Visitado" xfId="102" builtinId="9" hidden="1"/>
    <cellStyle name="Hiperlink Visitado" xfId="103" builtinId="9" hidden="1"/>
    <cellStyle name="Hiperlink Visitado" xfId="104" builtinId="9" hidden="1"/>
    <cellStyle name="Hiperlink Visitado" xfId="105" builtinId="9" hidden="1"/>
    <cellStyle name="Hiperlink Visitado" xfId="106" builtinId="9" hidden="1"/>
    <cellStyle name="Hiperlink Visitado" xfId="107" builtinId="9" hidden="1"/>
    <cellStyle name="Hiperlink Visitado" xfId="108" builtinId="9" hidden="1"/>
    <cellStyle name="Hiperlink Visitado" xfId="109" builtinId="9" hidden="1"/>
    <cellStyle name="Hiperlink Visitado" xfId="110" builtinId="9" hidden="1"/>
    <cellStyle name="Hiperlink Visitado" xfId="111" builtinId="9" hidden="1"/>
    <cellStyle name="Hiperlink Visitado" xfId="112" builtinId="9" hidden="1"/>
    <cellStyle name="Hiperlink Visitado" xfId="113" builtinId="9" hidden="1"/>
    <cellStyle name="Hiperlink Visitado" xfId="114" builtinId="9" hidden="1"/>
    <cellStyle name="Hiperlink Visitado" xfId="115" builtinId="9" hidden="1"/>
    <cellStyle name="Hiperlink Visitado" xfId="116" builtinId="9" hidden="1"/>
    <cellStyle name="Hiperlink Visitado" xfId="117" builtinId="9" hidden="1"/>
    <cellStyle name="Hiperlink Visitado" xfId="118" builtinId="9" hidden="1"/>
    <cellStyle name="Hiperlink Visitado" xfId="119" builtinId="9" hidden="1"/>
    <cellStyle name="Hiperlink Visitado" xfId="120" builtinId="9" hidden="1"/>
    <cellStyle name="Hiperlink Visitado" xfId="121" builtinId="9" hidden="1"/>
    <cellStyle name="Hiperlink Visitado" xfId="122" builtinId="9" hidden="1"/>
    <cellStyle name="Hiperlink Visitado" xfId="123" builtinId="9" hidden="1"/>
    <cellStyle name="Hiperlink Visitado" xfId="124" builtinId="9" hidden="1"/>
    <cellStyle name="Hiperlink Visitado" xfId="125" builtinId="9" hidden="1"/>
    <cellStyle name="Hiperlink Visitado" xfId="126" builtinId="9" hidden="1"/>
    <cellStyle name="Hiperlink Visitado" xfId="127" builtinId="9" hidden="1"/>
    <cellStyle name="Hiperlink Visitado" xfId="128" builtinId="9" hidden="1"/>
    <cellStyle name="Hiperlink Visitado" xfId="129" builtinId="9" hidden="1"/>
    <cellStyle name="Hiperlink Visitado" xfId="130" builtinId="9" hidden="1"/>
    <cellStyle name="Hiperlink Visitado" xfId="131" builtinId="9" hidden="1"/>
    <cellStyle name="Hiperlink Visitado" xfId="132" builtinId="9" hidden="1"/>
    <cellStyle name="Hiperlink Visitado" xfId="133" builtinId="9" hidden="1"/>
    <cellStyle name="Hiperlink Visitado" xfId="134" builtinId="9" hidden="1"/>
    <cellStyle name="Hiperlink Visitado" xfId="135" builtinId="9" hidden="1"/>
    <cellStyle name="Hiperlink Visitado" xfId="136" builtinId="9" hidden="1"/>
    <cellStyle name="Hiperlink Visitado" xfId="137" builtinId="9" hidden="1"/>
    <cellStyle name="Normal" xfId="0" builtinId="0"/>
    <cellStyle name="Porcentagem" xfId="2" builtinId="5"/>
  </cellStyles>
  <dxfs count="100">
    <dxf>
      <font>
        <b/>
        <i val="0"/>
        <color rgb="FF00B050"/>
      </font>
    </dxf>
    <dxf>
      <font>
        <b/>
        <i val="0"/>
        <color rgb="FFFF0000"/>
      </font>
    </dxf>
    <dxf>
      <font>
        <b/>
        <i val="0"/>
        <color rgb="FF00B050"/>
      </font>
      <fill>
        <patternFill>
          <bgColor theme="0"/>
        </patternFill>
      </fill>
    </dxf>
    <dxf>
      <font>
        <b/>
        <i val="0"/>
        <color rgb="FFFF0000"/>
      </font>
      <fill>
        <patternFill>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rgb="FF00B050"/>
      </font>
    </dxf>
    <dxf>
      <font>
        <b/>
        <i val="0"/>
        <color rgb="FFFF0000"/>
      </font>
    </dxf>
    <dxf>
      <font>
        <b/>
        <i val="0"/>
        <color rgb="FF00B050"/>
      </font>
      <fill>
        <patternFill>
          <bgColor theme="0"/>
        </patternFill>
      </fill>
    </dxf>
    <dxf>
      <font>
        <b/>
        <i val="0"/>
        <color rgb="FFFF0000"/>
      </font>
      <fill>
        <patternFill>
          <bgColor theme="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rgb="FF00B050"/>
      </font>
    </dxf>
    <dxf>
      <font>
        <b/>
        <i val="0"/>
        <color rgb="FFFF0000"/>
      </font>
    </dxf>
    <dxf>
      <font>
        <b/>
        <i val="0"/>
        <color rgb="FF00B050"/>
      </font>
      <fill>
        <patternFill>
          <bgColor theme="0"/>
        </patternFill>
      </fill>
    </dxf>
    <dxf>
      <font>
        <b/>
        <i val="0"/>
        <color rgb="FFFF0000"/>
      </font>
      <fill>
        <patternFill>
          <bgColor theme="0"/>
        </patternFill>
      </fill>
    </dxf>
    <dxf>
      <font>
        <b/>
        <i val="0"/>
        <color theme="1"/>
      </font>
      <fill>
        <patternFill>
          <bgColor rgb="FFFFFF00"/>
        </patternFill>
      </fill>
    </dxf>
    <dxf>
      <font>
        <b/>
        <i val="0"/>
        <color rgb="FFFF0000"/>
      </font>
      <fill>
        <patternFill>
          <bgColor theme="9" tint="0.59996337778862885"/>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rgb="FFFF0000"/>
      </font>
      <fill>
        <patternFill>
          <bgColor theme="0"/>
        </patternFill>
      </fill>
    </dxf>
    <dxf>
      <font>
        <b/>
        <i val="0"/>
        <color rgb="FF00B050"/>
      </font>
      <fill>
        <patternFill>
          <bgColor theme="0"/>
        </patternFill>
      </fill>
    </dxf>
    <dxf>
      <font>
        <b/>
        <i val="0"/>
        <color rgb="FFFF0000"/>
      </font>
    </dxf>
    <dxf>
      <font>
        <b/>
        <i val="0"/>
        <color rgb="FF00B050"/>
      </font>
    </dxf>
    <dxf>
      <font>
        <b/>
        <i val="0"/>
        <color rgb="FF00B050"/>
      </font>
      <fill>
        <patternFill>
          <bgColor theme="0"/>
        </patternFill>
      </fill>
    </dxf>
    <dxf>
      <font>
        <b/>
        <i val="0"/>
        <color rgb="FFFF0000"/>
      </font>
      <fill>
        <patternFill>
          <bgColor theme="0"/>
        </patternFill>
      </fill>
    </dxf>
    <dxf>
      <font>
        <b/>
        <i val="0"/>
        <color rgb="FFFF0000"/>
      </font>
      <fill>
        <patternFill>
          <bgColor theme="9" tint="0.59996337778862885"/>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condense val="0"/>
        <extend val="0"/>
        <color rgb="FF9C0006"/>
      </font>
      <fill>
        <patternFill>
          <bgColor rgb="FFFFC7CE"/>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99"/>
      <tableStyleElement type="headerRow" dxfId="98"/>
    </tableStyle>
  </tableStyles>
  <colors>
    <mruColors>
      <color rgb="FF336600"/>
      <color rgb="FF006600"/>
      <color rgb="FF1292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388076</xdr:colOff>
      <xdr:row>1</xdr:row>
      <xdr:rowOff>509058</xdr:rowOff>
    </xdr:from>
    <xdr:to>
      <xdr:col>9</xdr:col>
      <xdr:colOff>71574</xdr:colOff>
      <xdr:row>2</xdr:row>
      <xdr:rowOff>3090636</xdr:rowOff>
    </xdr:to>
    <xdr:pic>
      <xdr:nvPicPr>
        <xdr:cNvPr id="2" name="Imagem 1">
          <a:extLst>
            <a:ext uri="{FF2B5EF4-FFF2-40B4-BE49-F238E27FC236}">
              <a16:creationId xmlns:a16="http://schemas.microsoft.com/office/drawing/2014/main" id="{E5D2D147-F9B9-CAAD-8197-16F259E04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8076" y="5625344"/>
          <a:ext cx="13186410" cy="417089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2381250</xdr:colOff>
      <xdr:row>0</xdr:row>
      <xdr:rowOff>309562</xdr:rowOff>
    </xdr:from>
    <xdr:to>
      <xdr:col>2</xdr:col>
      <xdr:colOff>4500562</xdr:colOff>
      <xdr:row>0</xdr:row>
      <xdr:rowOff>1262062</xdr:rowOff>
    </xdr:to>
    <xdr:sp macro="" textlink="">
      <xdr:nvSpPr>
        <xdr:cNvPr id="3" name="Retângulo 2">
          <a:extLst>
            <a:ext uri="{FF2B5EF4-FFF2-40B4-BE49-F238E27FC236}">
              <a16:creationId xmlns:a16="http://schemas.microsoft.com/office/drawing/2014/main" id="{20E6E161-0E67-FBE8-A8BD-05C2F6CFBEAC}"/>
            </a:ext>
          </a:extLst>
        </xdr:cNvPr>
        <xdr:cNvSpPr/>
      </xdr:nvSpPr>
      <xdr:spPr>
        <a:xfrm>
          <a:off x="3429000" y="309562"/>
          <a:ext cx="2119312" cy="9525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1583531</xdr:colOff>
      <xdr:row>2</xdr:row>
      <xdr:rowOff>1750218</xdr:rowOff>
    </xdr:from>
    <xdr:to>
      <xdr:col>2</xdr:col>
      <xdr:colOff>5107781</xdr:colOff>
      <xdr:row>2</xdr:row>
      <xdr:rowOff>1976437</xdr:rowOff>
    </xdr:to>
    <xdr:sp macro="" textlink="">
      <xdr:nvSpPr>
        <xdr:cNvPr id="8" name="Retângulo 7">
          <a:extLst>
            <a:ext uri="{FF2B5EF4-FFF2-40B4-BE49-F238E27FC236}">
              <a16:creationId xmlns:a16="http://schemas.microsoft.com/office/drawing/2014/main" id="{2342BC2F-72CC-E41A-3E9F-7570B57F1A14}"/>
            </a:ext>
          </a:extLst>
        </xdr:cNvPr>
        <xdr:cNvSpPr/>
      </xdr:nvSpPr>
      <xdr:spPr>
        <a:xfrm>
          <a:off x="2631281" y="8453437"/>
          <a:ext cx="3524250" cy="226219"/>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457199</xdr:colOff>
      <xdr:row>1</xdr:row>
      <xdr:rowOff>441653</xdr:rowOff>
    </xdr:from>
    <xdr:to>
      <xdr:col>8</xdr:col>
      <xdr:colOff>3619499</xdr:colOff>
      <xdr:row>6</xdr:row>
      <xdr:rowOff>5080</xdr:rowOff>
    </xdr:to>
    <xdr:pic>
      <xdr:nvPicPr>
        <xdr:cNvPr id="2" name="Imagem 1">
          <a:extLst>
            <a:ext uri="{FF2B5EF4-FFF2-40B4-BE49-F238E27FC236}">
              <a16:creationId xmlns:a16="http://schemas.microsoft.com/office/drawing/2014/main" id="{1A9BCDA1-0BB5-A321-2670-10AC42528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57199" y="5556578"/>
          <a:ext cx="12963525" cy="411256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AG477"/>
  <sheetViews>
    <sheetView showGridLines="0" zoomScale="90" zoomScaleNormal="90" zoomScalePageLayoutView="150" workbookViewId="0">
      <selection activeCell="J138" sqref="J138"/>
    </sheetView>
  </sheetViews>
  <sheetFormatPr defaultColWidth="8.86328125" defaultRowHeight="12.75" x14ac:dyDescent="0.35"/>
  <cols>
    <col min="1" max="1" width="8.86328125" style="1"/>
    <col min="2" max="2" width="6.73046875" style="46" customWidth="1"/>
    <col min="3" max="3" width="96.86328125" style="3" bestFit="1" customWidth="1"/>
    <col min="4" max="4" width="4.73046875" style="54" customWidth="1"/>
    <col min="5" max="5" width="7.1328125" style="98" bestFit="1" customWidth="1"/>
    <col min="6" max="6" width="10.265625" style="54" customWidth="1"/>
    <col min="7" max="7" width="7.73046875" style="54" customWidth="1"/>
    <col min="8" max="8" width="4.73046875" style="54" customWidth="1"/>
    <col min="9" max="9" width="55.265625" style="8" customWidth="1"/>
    <col min="10" max="10" width="34.73046875" style="210" customWidth="1"/>
    <col min="11" max="11" width="2.3984375" style="214" hidden="1" customWidth="1"/>
    <col min="12" max="12" width="6.1328125" style="214" hidden="1" customWidth="1"/>
    <col min="13" max="13" width="10.1328125" style="214" hidden="1" customWidth="1"/>
    <col min="14" max="14" width="13.3984375" style="214" hidden="1" customWidth="1"/>
    <col min="15" max="15" width="13.73046875" style="214" hidden="1" customWidth="1"/>
    <col min="16" max="16" width="17.73046875" style="214" hidden="1" customWidth="1"/>
    <col min="17" max="19" width="5.3984375" style="210" customWidth="1"/>
    <col min="20" max="26" width="8.86328125" style="210" customWidth="1"/>
    <col min="27" max="27" width="8.86328125" style="1" customWidth="1"/>
    <col min="28" max="28" width="16.1328125" style="9" customWidth="1"/>
    <col min="29" max="29" width="8.86328125" style="9"/>
    <col min="30" max="30" width="8.86328125" style="272"/>
    <col min="31" max="32" width="8.86328125" style="1"/>
    <col min="33" max="33" width="8.86328125" style="9"/>
    <col min="34" max="16384" width="8.86328125" style="1"/>
  </cols>
  <sheetData>
    <row r="1" spans="2:33" ht="18.75" customHeight="1" x14ac:dyDescent="0.35">
      <c r="AB1" s="21" t="s">
        <v>496</v>
      </c>
    </row>
    <row r="2" spans="2:33" ht="124.5" customHeight="1" x14ac:dyDescent="0.35">
      <c r="AB2" s="9">
        <v>4</v>
      </c>
    </row>
    <row r="3" spans="2:33" ht="259.5" customHeight="1" x14ac:dyDescent="0.35"/>
    <row r="4" spans="2:33" s="7" customFormat="1" ht="21" customHeight="1" x14ac:dyDescent="0.35">
      <c r="B4" s="81"/>
      <c r="C4" s="73" t="s">
        <v>307</v>
      </c>
      <c r="E4" s="4"/>
      <c r="F4" s="4"/>
      <c r="G4" s="4"/>
      <c r="H4" s="54"/>
      <c r="I4" s="5"/>
      <c r="J4" s="211"/>
      <c r="K4" s="215"/>
      <c r="L4" s="215"/>
      <c r="M4" s="215"/>
      <c r="N4" s="215"/>
      <c r="O4" s="215"/>
      <c r="P4" s="215"/>
      <c r="Q4" s="211"/>
      <c r="R4" s="211"/>
      <c r="S4" s="211"/>
      <c r="T4" s="211"/>
      <c r="U4" s="211"/>
      <c r="V4" s="211"/>
      <c r="W4" s="211"/>
      <c r="X4" s="211"/>
      <c r="Y4" s="211"/>
      <c r="Z4" s="211"/>
      <c r="AB4" s="206">
        <f>IF(AB2=1,0.845,IF(AB2=2,0.865,IF(AB2=3,0.885,0.895)))</f>
        <v>0.89500000000000002</v>
      </c>
      <c r="AC4" s="6"/>
      <c r="AD4" s="273"/>
      <c r="AG4" s="6"/>
    </row>
    <row r="5" spans="2:33" s="7" customFormat="1" ht="13.5" x14ac:dyDescent="0.35">
      <c r="B5" s="40"/>
      <c r="C5" s="73"/>
      <c r="E5" s="4"/>
      <c r="F5" s="4"/>
      <c r="G5" s="4"/>
      <c r="H5" s="54"/>
      <c r="I5" s="5"/>
      <c r="J5" s="211"/>
      <c r="K5" s="215"/>
      <c r="L5" s="215"/>
      <c r="M5" s="215"/>
      <c r="N5" s="215"/>
      <c r="O5" s="215"/>
      <c r="P5" s="215"/>
      <c r="Q5" s="211"/>
      <c r="R5" s="211"/>
      <c r="S5" s="211"/>
      <c r="T5" s="211"/>
      <c r="U5" s="211"/>
      <c r="V5" s="211"/>
      <c r="W5" s="211"/>
      <c r="X5" s="211"/>
      <c r="Y5" s="211"/>
      <c r="Z5" s="211"/>
      <c r="AB5" s="206">
        <f>AB4+1</f>
        <v>1.895</v>
      </c>
      <c r="AC5" s="6"/>
      <c r="AD5" s="273"/>
      <c r="AG5" s="6"/>
    </row>
    <row r="6" spans="2:33" s="7" customFormat="1" ht="13.5" x14ac:dyDescent="0.35">
      <c r="B6" s="18" t="s">
        <v>286</v>
      </c>
      <c r="C6" s="73" t="s">
        <v>493</v>
      </c>
      <c r="E6" s="4"/>
      <c r="F6" s="4"/>
      <c r="G6" s="4"/>
      <c r="H6" s="54"/>
      <c r="I6" s="5"/>
      <c r="J6" s="211"/>
      <c r="K6" s="215"/>
      <c r="L6" s="215"/>
      <c r="M6" s="215"/>
      <c r="N6" s="215"/>
      <c r="O6" s="215"/>
      <c r="P6" s="215"/>
      <c r="Q6" s="211"/>
      <c r="R6" s="211"/>
      <c r="S6" s="211"/>
      <c r="T6" s="211"/>
      <c r="U6" s="211"/>
      <c r="V6" s="211"/>
      <c r="W6" s="211"/>
      <c r="X6" s="211"/>
      <c r="Y6" s="211"/>
      <c r="Z6" s="211"/>
      <c r="AB6" s="6"/>
      <c r="AC6" s="6"/>
      <c r="AD6" s="273"/>
      <c r="AG6" s="6"/>
    </row>
    <row r="7" spans="2:33" s="7" customFormat="1" ht="13.5" x14ac:dyDescent="0.45">
      <c r="B7" s="178" t="s">
        <v>168</v>
      </c>
      <c r="C7" s="111" t="s">
        <v>332</v>
      </c>
      <c r="D7" s="77"/>
      <c r="E7" s="64"/>
      <c r="F7" s="179"/>
      <c r="G7" s="179"/>
      <c r="H7" s="110"/>
      <c r="I7" s="123"/>
      <c r="J7" s="211"/>
      <c r="K7" s="215"/>
      <c r="L7" s="215"/>
      <c r="M7" s="215"/>
      <c r="N7" s="215"/>
      <c r="O7" s="215"/>
      <c r="P7" s="215"/>
      <c r="Q7" s="211"/>
      <c r="R7" s="211"/>
      <c r="S7" s="211"/>
      <c r="T7" s="211"/>
      <c r="U7" s="211"/>
      <c r="V7" s="211"/>
      <c r="W7" s="211"/>
      <c r="X7" s="211"/>
      <c r="Y7" s="211"/>
      <c r="Z7" s="211"/>
      <c r="AB7" s="6" t="s">
        <v>339</v>
      </c>
      <c r="AC7" s="6"/>
      <c r="AD7" s="273"/>
      <c r="AG7" s="6"/>
    </row>
    <row r="8" spans="2:33" s="7" customFormat="1" ht="13.5" x14ac:dyDescent="0.45">
      <c r="B8" s="178" t="s">
        <v>169</v>
      </c>
      <c r="C8" s="295" t="s">
        <v>333</v>
      </c>
      <c r="D8" s="296"/>
      <c r="E8" s="296"/>
      <c r="F8" s="296"/>
      <c r="G8" s="296"/>
      <c r="H8" s="297"/>
      <c r="I8" s="123"/>
      <c r="J8" s="211"/>
      <c r="K8" s="215"/>
      <c r="L8" s="215"/>
      <c r="M8" s="215"/>
      <c r="N8" s="215"/>
      <c r="O8" s="215"/>
      <c r="P8" s="215"/>
      <c r="Q8" s="211"/>
      <c r="R8" s="211"/>
      <c r="S8" s="211"/>
      <c r="T8" s="211"/>
      <c r="U8" s="211"/>
      <c r="V8" s="211"/>
      <c r="W8" s="211"/>
      <c r="X8" s="211"/>
      <c r="Y8" s="211"/>
      <c r="Z8" s="211"/>
      <c r="AB8" s="6" t="s">
        <v>339</v>
      </c>
      <c r="AC8" s="6"/>
      <c r="AD8" s="273"/>
      <c r="AG8" s="6"/>
    </row>
    <row r="9" spans="2:33" s="7" customFormat="1" ht="13.5" x14ac:dyDescent="0.45">
      <c r="B9" s="178" t="s">
        <v>170</v>
      </c>
      <c r="C9" s="111" t="s">
        <v>334</v>
      </c>
      <c r="D9" s="77"/>
      <c r="E9" s="64"/>
      <c r="F9" s="179"/>
      <c r="G9" s="179"/>
      <c r="H9" s="110"/>
      <c r="I9" s="123"/>
      <c r="J9" s="211"/>
      <c r="K9" s="215"/>
      <c r="L9" s="215"/>
      <c r="M9" s="215"/>
      <c r="N9" s="215"/>
      <c r="O9" s="215"/>
      <c r="P9" s="215"/>
      <c r="Q9" s="211"/>
      <c r="R9" s="211"/>
      <c r="S9" s="211"/>
      <c r="T9" s="211"/>
      <c r="U9" s="211"/>
      <c r="V9" s="211"/>
      <c r="W9" s="211"/>
      <c r="X9" s="211"/>
      <c r="Y9" s="211"/>
      <c r="Z9" s="211"/>
      <c r="AB9" s="6" t="s">
        <v>339</v>
      </c>
      <c r="AC9" s="6"/>
      <c r="AD9" s="273"/>
      <c r="AG9" s="6"/>
    </row>
    <row r="10" spans="2:33" s="7" customFormat="1" ht="13.5" x14ac:dyDescent="0.45">
      <c r="B10" s="178" t="s">
        <v>171</v>
      </c>
      <c r="C10" s="111" t="s">
        <v>357</v>
      </c>
      <c r="D10" s="77"/>
      <c r="E10" s="64"/>
      <c r="F10" s="179"/>
      <c r="G10" s="179"/>
      <c r="H10" s="110"/>
      <c r="I10" s="165"/>
      <c r="J10" s="211"/>
      <c r="K10" s="215"/>
      <c r="L10" s="215"/>
      <c r="M10" s="215"/>
      <c r="N10" s="215"/>
      <c r="O10" s="215"/>
      <c r="P10" s="215"/>
      <c r="Q10" s="211"/>
      <c r="R10" s="211"/>
      <c r="S10" s="211"/>
      <c r="T10" s="211"/>
      <c r="U10" s="211"/>
      <c r="V10" s="211"/>
      <c r="W10" s="211"/>
      <c r="X10" s="211"/>
      <c r="Y10" s="211"/>
      <c r="Z10" s="211"/>
      <c r="AB10" s="6" t="s">
        <v>339</v>
      </c>
      <c r="AC10" s="6"/>
      <c r="AD10" s="273"/>
      <c r="AG10" s="6"/>
    </row>
    <row r="11" spans="2:33" s="7" customFormat="1" ht="13.5" x14ac:dyDescent="0.45">
      <c r="B11" s="178" t="s">
        <v>172</v>
      </c>
      <c r="C11" s="111" t="s">
        <v>529</v>
      </c>
      <c r="D11" s="77"/>
      <c r="E11" s="64"/>
      <c r="F11" s="179"/>
      <c r="G11" s="179"/>
      <c r="H11" s="110"/>
      <c r="I11" s="123"/>
      <c r="J11" s="211"/>
      <c r="K11" s="215"/>
      <c r="L11" s="215"/>
      <c r="M11" s="215"/>
      <c r="N11" s="215"/>
      <c r="O11" s="215"/>
      <c r="P11" s="215"/>
      <c r="Q11" s="211"/>
      <c r="R11" s="211"/>
      <c r="S11" s="211"/>
      <c r="T11" s="211"/>
      <c r="U11" s="211"/>
      <c r="V11" s="211"/>
      <c r="W11" s="211"/>
      <c r="X11" s="211"/>
      <c r="Y11" s="211"/>
      <c r="Z11" s="211"/>
      <c r="AB11" s="6"/>
      <c r="AC11" s="6"/>
      <c r="AD11" s="273"/>
      <c r="AG11" s="6"/>
    </row>
    <row r="12" spans="2:33" s="7" customFormat="1" ht="13.5" x14ac:dyDescent="0.45">
      <c r="B12" s="178" t="s">
        <v>173</v>
      </c>
      <c r="C12" s="111" t="s">
        <v>351</v>
      </c>
      <c r="D12" s="77"/>
      <c r="E12" s="64"/>
      <c r="F12" s="179"/>
      <c r="G12" s="179"/>
      <c r="H12" s="110"/>
      <c r="I12" s="123"/>
      <c r="J12" s="211"/>
      <c r="K12" s="215"/>
      <c r="L12" s="215"/>
      <c r="M12" s="215"/>
      <c r="N12" s="215"/>
      <c r="O12" s="215"/>
      <c r="P12" s="215"/>
      <c r="Q12" s="211"/>
      <c r="R12" s="211"/>
      <c r="S12" s="211"/>
      <c r="T12" s="211"/>
      <c r="U12" s="211"/>
      <c r="V12" s="211"/>
      <c r="W12" s="211"/>
      <c r="X12" s="211"/>
      <c r="Y12" s="211"/>
      <c r="Z12" s="211"/>
      <c r="AB12" s="6"/>
      <c r="AC12" s="6"/>
      <c r="AD12" s="273"/>
      <c r="AG12" s="6"/>
    </row>
    <row r="13" spans="2:33" s="7" customFormat="1" ht="13.5" x14ac:dyDescent="0.45">
      <c r="B13" s="178" t="s">
        <v>174</v>
      </c>
      <c r="C13" s="111" t="s">
        <v>352</v>
      </c>
      <c r="D13" s="77"/>
      <c r="E13" s="64"/>
      <c r="F13" s="179"/>
      <c r="G13" s="179"/>
      <c r="H13" s="110"/>
      <c r="I13" s="123"/>
      <c r="J13" s="211"/>
      <c r="K13" s="215"/>
      <c r="L13" s="215"/>
      <c r="M13" s="215"/>
      <c r="N13" s="215"/>
      <c r="O13" s="215"/>
      <c r="P13" s="215"/>
      <c r="Q13" s="211"/>
      <c r="R13" s="211"/>
      <c r="S13" s="211"/>
      <c r="T13" s="211"/>
      <c r="U13" s="211"/>
      <c r="V13" s="211"/>
      <c r="W13" s="211"/>
      <c r="X13" s="211"/>
      <c r="Y13" s="211"/>
      <c r="Z13" s="211"/>
      <c r="AB13" s="6" t="s">
        <v>339</v>
      </c>
      <c r="AC13" s="6"/>
      <c r="AD13" s="273"/>
      <c r="AG13" s="6"/>
    </row>
    <row r="14" spans="2:33" s="7" customFormat="1" ht="13.5" x14ac:dyDescent="0.45">
      <c r="B14" s="178" t="s">
        <v>175</v>
      </c>
      <c r="C14" s="111" t="s">
        <v>295</v>
      </c>
      <c r="D14" s="77"/>
      <c r="E14" s="64"/>
      <c r="F14" s="179"/>
      <c r="G14" s="179"/>
      <c r="H14" s="110"/>
      <c r="I14" s="123"/>
      <c r="J14" s="211"/>
      <c r="K14" s="215"/>
      <c r="L14" s="215"/>
      <c r="M14" s="215"/>
      <c r="N14" s="215"/>
      <c r="O14" s="215"/>
      <c r="P14" s="215"/>
      <c r="Q14" s="211"/>
      <c r="R14" s="211"/>
      <c r="S14" s="211"/>
      <c r="T14" s="211"/>
      <c r="U14" s="211"/>
      <c r="V14" s="211"/>
      <c r="W14" s="211"/>
      <c r="X14" s="211"/>
      <c r="Y14" s="211"/>
      <c r="Z14" s="211"/>
      <c r="AB14" s="6"/>
      <c r="AC14" s="6"/>
      <c r="AD14" s="273"/>
      <c r="AG14" s="6"/>
    </row>
    <row r="15" spans="2:33" s="7" customFormat="1" ht="13.5" x14ac:dyDescent="0.45">
      <c r="B15" s="178" t="s">
        <v>176</v>
      </c>
      <c r="C15" s="111" t="s">
        <v>530</v>
      </c>
      <c r="D15" s="77"/>
      <c r="E15" s="64"/>
      <c r="F15" s="179"/>
      <c r="G15" s="179"/>
      <c r="H15" s="110"/>
      <c r="I15" s="123"/>
      <c r="J15" s="211"/>
      <c r="K15" s="215"/>
      <c r="L15" s="215"/>
      <c r="M15" s="215"/>
      <c r="N15" s="215"/>
      <c r="O15" s="215"/>
      <c r="P15" s="215"/>
      <c r="Q15" s="211"/>
      <c r="R15" s="211"/>
      <c r="S15" s="211"/>
      <c r="T15" s="211"/>
      <c r="U15" s="211"/>
      <c r="V15" s="211"/>
      <c r="W15" s="211"/>
      <c r="X15" s="211"/>
      <c r="Y15" s="211"/>
      <c r="Z15" s="211"/>
      <c r="AB15" s="6"/>
      <c r="AC15" s="6"/>
      <c r="AD15" s="273"/>
      <c r="AG15" s="6"/>
    </row>
    <row r="16" spans="2:33" s="7" customFormat="1" ht="13.5" x14ac:dyDescent="0.45">
      <c r="B16" s="178" t="s">
        <v>177</v>
      </c>
      <c r="C16" s="111" t="s">
        <v>335</v>
      </c>
      <c r="D16" s="77"/>
      <c r="E16" s="64"/>
      <c r="F16" s="179"/>
      <c r="G16" s="179"/>
      <c r="H16" s="110"/>
      <c r="I16" s="123"/>
      <c r="J16" s="211"/>
      <c r="K16" s="215"/>
      <c r="L16" s="215"/>
      <c r="M16" s="215"/>
      <c r="N16" s="215"/>
      <c r="O16" s="215"/>
      <c r="P16" s="215"/>
      <c r="Q16" s="211"/>
      <c r="R16" s="211"/>
      <c r="S16" s="211"/>
      <c r="T16" s="211"/>
      <c r="U16" s="211"/>
      <c r="V16" s="211"/>
      <c r="W16" s="211"/>
      <c r="X16" s="211"/>
      <c r="Y16" s="211"/>
      <c r="Z16" s="211"/>
      <c r="AB16" s="6" t="s">
        <v>339</v>
      </c>
      <c r="AC16" s="6"/>
      <c r="AD16" s="273"/>
      <c r="AG16" s="6"/>
    </row>
    <row r="17" spans="2:33" s="7" customFormat="1" ht="13.5" x14ac:dyDescent="0.45">
      <c r="B17" s="178" t="s">
        <v>296</v>
      </c>
      <c r="C17" s="111" t="s">
        <v>531</v>
      </c>
      <c r="D17" s="77"/>
      <c r="E17" s="64"/>
      <c r="F17" s="179"/>
      <c r="G17" s="179"/>
      <c r="H17" s="110"/>
      <c r="I17" s="123"/>
      <c r="J17" s="211"/>
      <c r="K17" s="215"/>
      <c r="L17" s="215"/>
      <c r="M17" s="215"/>
      <c r="N17" s="215"/>
      <c r="O17" s="215"/>
      <c r="P17" s="215"/>
      <c r="Q17" s="211"/>
      <c r="R17" s="211"/>
      <c r="S17" s="211"/>
      <c r="T17" s="211"/>
      <c r="U17" s="211"/>
      <c r="V17" s="211"/>
      <c r="W17" s="211"/>
      <c r="X17" s="211"/>
      <c r="Y17" s="211"/>
      <c r="Z17" s="211"/>
      <c r="AB17" s="6" t="s">
        <v>339</v>
      </c>
      <c r="AC17" s="6"/>
      <c r="AD17" s="273"/>
      <c r="AG17" s="6"/>
    </row>
    <row r="18" spans="2:33" s="7" customFormat="1" ht="13.5" x14ac:dyDescent="0.45">
      <c r="B18" s="178" t="s">
        <v>297</v>
      </c>
      <c r="C18" s="111" t="s">
        <v>532</v>
      </c>
      <c r="D18" s="77"/>
      <c r="E18" s="64"/>
      <c r="F18" s="179"/>
      <c r="G18" s="179"/>
      <c r="H18" s="110"/>
      <c r="I18" s="123"/>
      <c r="J18" s="211"/>
      <c r="K18" s="215"/>
      <c r="L18" s="215"/>
      <c r="M18" s="215"/>
      <c r="N18" s="215"/>
      <c r="O18" s="215"/>
      <c r="P18" s="215"/>
      <c r="Q18" s="211"/>
      <c r="R18" s="211"/>
      <c r="S18" s="211"/>
      <c r="T18" s="211"/>
      <c r="U18" s="211"/>
      <c r="V18" s="211"/>
      <c r="W18" s="211"/>
      <c r="X18" s="211"/>
      <c r="Y18" s="211"/>
      <c r="Z18" s="211"/>
      <c r="AB18" s="6" t="s">
        <v>339</v>
      </c>
      <c r="AC18" s="6"/>
      <c r="AD18" s="273"/>
      <c r="AG18" s="6"/>
    </row>
    <row r="19" spans="2:33" s="7" customFormat="1" ht="13.5" x14ac:dyDescent="0.35">
      <c r="B19" s="18"/>
      <c r="C19" s="73"/>
      <c r="E19" s="4"/>
      <c r="F19" s="4"/>
      <c r="G19" s="4"/>
      <c r="H19" s="54"/>
      <c r="I19" s="5"/>
      <c r="J19" s="211"/>
      <c r="K19" s="215"/>
      <c r="L19" s="215"/>
      <c r="M19" s="215"/>
      <c r="N19" s="215"/>
      <c r="O19" s="215"/>
      <c r="P19" s="215"/>
      <c r="Q19" s="211"/>
      <c r="R19" s="211"/>
      <c r="S19" s="211"/>
      <c r="T19" s="211"/>
      <c r="U19" s="211"/>
      <c r="V19" s="211"/>
      <c r="W19" s="211"/>
      <c r="X19" s="211"/>
      <c r="Y19" s="211"/>
      <c r="Z19" s="211"/>
      <c r="AB19" s="6"/>
      <c r="AC19" s="6"/>
      <c r="AD19" s="273"/>
      <c r="AG19" s="6"/>
    </row>
    <row r="20" spans="2:33" s="7" customFormat="1" ht="13.5" x14ac:dyDescent="0.35">
      <c r="B20" s="18" t="s">
        <v>287</v>
      </c>
      <c r="C20" s="78" t="s">
        <v>494</v>
      </c>
      <c r="E20" s="4"/>
      <c r="F20" s="4"/>
      <c r="G20" s="4"/>
      <c r="H20" s="54"/>
      <c r="I20" s="5"/>
      <c r="J20" s="211"/>
      <c r="K20" s="215"/>
      <c r="L20" s="215"/>
      <c r="M20" s="215"/>
      <c r="N20" s="215"/>
      <c r="O20" s="215"/>
      <c r="P20" s="215"/>
      <c r="Q20" s="211"/>
      <c r="R20" s="211"/>
      <c r="S20" s="211"/>
      <c r="T20" s="211"/>
      <c r="U20" s="211"/>
      <c r="V20" s="211"/>
      <c r="W20" s="211"/>
      <c r="X20" s="211"/>
      <c r="Y20" s="211"/>
      <c r="Z20" s="211"/>
      <c r="AB20" s="6"/>
      <c r="AC20" s="6"/>
      <c r="AD20" s="273"/>
      <c r="AG20" s="6"/>
    </row>
    <row r="21" spans="2:33" s="7" customFormat="1" ht="13.5" x14ac:dyDescent="0.45">
      <c r="B21" s="76" t="s">
        <v>178</v>
      </c>
      <c r="C21" s="111" t="s">
        <v>336</v>
      </c>
      <c r="D21" s="77"/>
      <c r="E21" s="75"/>
      <c r="F21" s="75"/>
      <c r="G21" s="75"/>
      <c r="H21" s="110"/>
      <c r="I21" s="123"/>
      <c r="J21" s="211"/>
      <c r="K21" s="215"/>
      <c r="L21" s="215"/>
      <c r="M21" s="215"/>
      <c r="N21" s="215"/>
      <c r="O21" s="215"/>
      <c r="P21" s="215"/>
      <c r="Q21" s="211"/>
      <c r="R21" s="211"/>
      <c r="S21" s="211"/>
      <c r="T21" s="211"/>
      <c r="U21" s="211"/>
      <c r="V21" s="211"/>
      <c r="W21" s="211"/>
      <c r="X21" s="211"/>
      <c r="Y21" s="211"/>
      <c r="Z21" s="211"/>
      <c r="AB21" s="6" t="s">
        <v>339</v>
      </c>
      <c r="AC21" s="6"/>
      <c r="AD21" s="273"/>
      <c r="AG21" s="6"/>
    </row>
    <row r="22" spans="2:33" s="7" customFormat="1" ht="13.5" x14ac:dyDescent="0.45">
      <c r="B22" s="80"/>
      <c r="C22" s="79" t="s">
        <v>288</v>
      </c>
      <c r="D22" s="77"/>
      <c r="E22" s="75"/>
      <c r="F22" s="75"/>
      <c r="G22" s="75"/>
      <c r="H22" s="110"/>
      <c r="I22" s="123"/>
      <c r="J22" s="211"/>
      <c r="K22" s="215"/>
      <c r="L22" s="215"/>
      <c r="M22" s="215"/>
      <c r="N22" s="215"/>
      <c r="O22" s="215"/>
      <c r="P22" s="215"/>
      <c r="Q22" s="211"/>
      <c r="R22" s="211"/>
      <c r="S22" s="211"/>
      <c r="T22" s="211"/>
      <c r="U22" s="211"/>
      <c r="V22" s="211"/>
      <c r="W22" s="211"/>
      <c r="X22" s="211"/>
      <c r="Y22" s="211"/>
      <c r="Z22" s="211"/>
      <c r="AB22" s="6"/>
      <c r="AC22" s="6"/>
      <c r="AD22" s="273"/>
      <c r="AG22" s="6"/>
    </row>
    <row r="23" spans="2:33" s="7" customFormat="1" ht="13.5" x14ac:dyDescent="0.45">
      <c r="B23" s="80" t="s">
        <v>179</v>
      </c>
      <c r="C23" s="180" t="s">
        <v>337</v>
      </c>
      <c r="D23" s="77"/>
      <c r="E23" s="75"/>
      <c r="F23" s="75"/>
      <c r="G23" s="75"/>
      <c r="H23" s="110"/>
      <c r="I23" s="123"/>
      <c r="J23" s="211"/>
      <c r="K23" s="215"/>
      <c r="L23" s="215"/>
      <c r="M23" s="215"/>
      <c r="N23" s="215"/>
      <c r="O23" s="215"/>
      <c r="P23" s="215"/>
      <c r="Q23" s="211"/>
      <c r="R23" s="211"/>
      <c r="S23" s="211"/>
      <c r="T23" s="211"/>
      <c r="U23" s="211"/>
      <c r="V23" s="211"/>
      <c r="W23" s="211"/>
      <c r="X23" s="211"/>
      <c r="Y23" s="211"/>
      <c r="Z23" s="211"/>
      <c r="AB23" s="6" t="s">
        <v>339</v>
      </c>
      <c r="AC23" s="6"/>
      <c r="AD23" s="273"/>
      <c r="AG23" s="6"/>
    </row>
    <row r="24" spans="2:33" s="7" customFormat="1" ht="13.5" x14ac:dyDescent="0.45">
      <c r="B24" s="80" t="s">
        <v>180</v>
      </c>
      <c r="C24" s="180" t="s">
        <v>289</v>
      </c>
      <c r="D24" s="77"/>
      <c r="E24" s="75"/>
      <c r="F24" s="75"/>
      <c r="G24" s="75"/>
      <c r="H24" s="110"/>
      <c r="I24" s="123"/>
      <c r="J24" s="211"/>
      <c r="K24" s="215"/>
      <c r="L24" s="215"/>
      <c r="M24" s="215"/>
      <c r="N24" s="215"/>
      <c r="O24" s="215"/>
      <c r="P24" s="215"/>
      <c r="Q24" s="211"/>
      <c r="R24" s="211"/>
      <c r="S24" s="211"/>
      <c r="T24" s="211"/>
      <c r="U24" s="211"/>
      <c r="V24" s="211"/>
      <c r="W24" s="211"/>
      <c r="X24" s="211"/>
      <c r="Y24" s="211"/>
      <c r="Z24" s="211"/>
      <c r="AB24" s="6"/>
      <c r="AC24" s="6"/>
      <c r="AD24" s="273"/>
      <c r="AG24" s="6"/>
    </row>
    <row r="25" spans="2:33" s="7" customFormat="1" ht="13.5" x14ac:dyDescent="0.45">
      <c r="B25" s="80" t="s">
        <v>181</v>
      </c>
      <c r="C25" s="180" t="s">
        <v>338</v>
      </c>
      <c r="D25" s="77"/>
      <c r="E25" s="75"/>
      <c r="F25" s="75"/>
      <c r="G25" s="75"/>
      <c r="H25" s="110"/>
      <c r="I25" s="123"/>
      <c r="J25" s="211"/>
      <c r="K25" s="215"/>
      <c r="L25" s="215"/>
      <c r="M25" s="215"/>
      <c r="N25" s="215"/>
      <c r="O25" s="215"/>
      <c r="P25" s="215"/>
      <c r="Q25" s="211"/>
      <c r="R25" s="211"/>
      <c r="S25" s="211"/>
      <c r="T25" s="211"/>
      <c r="U25" s="211"/>
      <c r="V25" s="211"/>
      <c r="W25" s="211"/>
      <c r="X25" s="211"/>
      <c r="Y25" s="211"/>
      <c r="Z25" s="211"/>
      <c r="AB25" s="6" t="s">
        <v>339</v>
      </c>
      <c r="AC25" s="6"/>
      <c r="AD25" s="273"/>
      <c r="AG25" s="6"/>
    </row>
    <row r="26" spans="2:33" s="7" customFormat="1" ht="13.5" x14ac:dyDescent="0.45">
      <c r="B26" s="80" t="s">
        <v>182</v>
      </c>
      <c r="C26" s="180" t="s">
        <v>526</v>
      </c>
      <c r="D26" s="77"/>
      <c r="E26" s="75"/>
      <c r="F26" s="75"/>
      <c r="G26" s="75"/>
      <c r="H26" s="110"/>
      <c r="I26" s="123"/>
      <c r="J26" s="211"/>
      <c r="K26" s="215"/>
      <c r="L26" s="215"/>
      <c r="M26" s="215"/>
      <c r="N26" s="215"/>
      <c r="O26" s="215"/>
      <c r="P26" s="215"/>
      <c r="Q26" s="211"/>
      <c r="R26" s="211"/>
      <c r="S26" s="211"/>
      <c r="T26" s="211"/>
      <c r="U26" s="211"/>
      <c r="V26" s="211"/>
      <c r="W26" s="211"/>
      <c r="X26" s="211"/>
      <c r="Y26" s="211"/>
      <c r="Z26" s="211"/>
      <c r="AB26" s="6"/>
      <c r="AC26" s="6"/>
      <c r="AD26" s="273"/>
      <c r="AG26" s="6"/>
    </row>
    <row r="27" spans="2:33" s="7" customFormat="1" ht="13.5" x14ac:dyDescent="0.45">
      <c r="B27" s="80" t="s">
        <v>183</v>
      </c>
      <c r="C27" s="180" t="s">
        <v>527</v>
      </c>
      <c r="D27" s="77"/>
      <c r="E27" s="75"/>
      <c r="F27" s="75"/>
      <c r="G27" s="75"/>
      <c r="H27" s="110"/>
      <c r="I27" s="123"/>
      <c r="J27" s="211"/>
      <c r="K27" s="215"/>
      <c r="L27" s="215"/>
      <c r="M27" s="215"/>
      <c r="N27" s="215"/>
      <c r="O27" s="215"/>
      <c r="P27" s="215"/>
      <c r="Q27" s="211"/>
      <c r="R27" s="211"/>
      <c r="S27" s="211"/>
      <c r="T27" s="211"/>
      <c r="U27" s="211"/>
      <c r="V27" s="211"/>
      <c r="W27" s="211"/>
      <c r="X27" s="211"/>
      <c r="Y27" s="211"/>
      <c r="Z27" s="211"/>
      <c r="AB27" s="6"/>
      <c r="AC27" s="6"/>
      <c r="AD27" s="273"/>
      <c r="AG27" s="6"/>
    </row>
    <row r="28" spans="2:33" s="7" customFormat="1" ht="13.5" x14ac:dyDescent="0.45">
      <c r="B28" s="80" t="s">
        <v>184</v>
      </c>
      <c r="C28" s="180" t="s">
        <v>290</v>
      </c>
      <c r="D28" s="77"/>
      <c r="E28" s="75"/>
      <c r="F28" s="75"/>
      <c r="G28" s="75"/>
      <c r="H28" s="110"/>
      <c r="I28" s="123"/>
      <c r="J28" s="211"/>
      <c r="K28" s="215"/>
      <c r="L28" s="215"/>
      <c r="M28" s="215"/>
      <c r="N28" s="215"/>
      <c r="O28" s="215"/>
      <c r="P28" s="215"/>
      <c r="Q28" s="211"/>
      <c r="R28" s="211"/>
      <c r="S28" s="211"/>
      <c r="T28" s="211"/>
      <c r="U28" s="211"/>
      <c r="V28" s="211"/>
      <c r="W28" s="211"/>
      <c r="X28" s="211"/>
      <c r="Y28" s="211"/>
      <c r="Z28" s="211"/>
      <c r="AB28" s="6"/>
      <c r="AC28" s="6"/>
      <c r="AD28" s="273"/>
      <c r="AG28" s="6"/>
    </row>
    <row r="29" spans="2:33" s="7" customFormat="1" ht="13.5" x14ac:dyDescent="0.45">
      <c r="B29" s="80" t="s">
        <v>185</v>
      </c>
      <c r="C29" s="111" t="s">
        <v>528</v>
      </c>
      <c r="D29" s="77"/>
      <c r="E29" s="75"/>
      <c r="F29" s="75"/>
      <c r="G29" s="75"/>
      <c r="H29" s="110"/>
      <c r="I29" s="123"/>
      <c r="J29" s="211"/>
      <c r="K29" s="215"/>
      <c r="L29" s="215"/>
      <c r="M29" s="215"/>
      <c r="N29" s="215"/>
      <c r="O29" s="215"/>
      <c r="P29" s="215"/>
      <c r="Q29" s="211"/>
      <c r="R29" s="211"/>
      <c r="S29" s="211"/>
      <c r="T29" s="211"/>
      <c r="U29" s="211"/>
      <c r="V29" s="211"/>
      <c r="W29" s="211"/>
      <c r="X29" s="211"/>
      <c r="Y29" s="211"/>
      <c r="Z29" s="211"/>
      <c r="AB29" s="6" t="s">
        <v>339</v>
      </c>
      <c r="AC29" s="6"/>
      <c r="AD29" s="273"/>
      <c r="AG29" s="6"/>
    </row>
    <row r="30" spans="2:33" s="7" customFormat="1" ht="13.5" x14ac:dyDescent="0.45">
      <c r="B30" s="80" t="s">
        <v>186</v>
      </c>
      <c r="C30" s="111" t="s">
        <v>291</v>
      </c>
      <c r="D30" s="77"/>
      <c r="E30" s="75"/>
      <c r="F30" s="75"/>
      <c r="G30" s="75"/>
      <c r="H30" s="110"/>
      <c r="I30" s="123"/>
      <c r="J30" s="211"/>
      <c r="K30" s="215"/>
      <c r="L30" s="215"/>
      <c r="M30" s="215"/>
      <c r="N30" s="215"/>
      <c r="O30" s="215"/>
      <c r="P30" s="215"/>
      <c r="Q30" s="211"/>
      <c r="R30" s="211"/>
      <c r="S30" s="211"/>
      <c r="T30" s="211"/>
      <c r="U30" s="211"/>
      <c r="V30" s="211"/>
      <c r="W30" s="211"/>
      <c r="X30" s="211"/>
      <c r="Y30" s="211"/>
      <c r="Z30" s="211"/>
      <c r="AB30" s="6"/>
      <c r="AC30" s="6"/>
      <c r="AD30" s="273"/>
      <c r="AG30" s="6"/>
    </row>
    <row r="31" spans="2:33" s="7" customFormat="1" ht="13.5" x14ac:dyDescent="0.45">
      <c r="B31" s="80" t="s">
        <v>187</v>
      </c>
      <c r="C31" s="111" t="s">
        <v>534</v>
      </c>
      <c r="D31" s="77"/>
      <c r="E31" s="75"/>
      <c r="F31" s="75"/>
      <c r="G31" s="75"/>
      <c r="H31" s="110"/>
      <c r="I31" s="123"/>
      <c r="J31" s="211"/>
      <c r="K31" s="215"/>
      <c r="L31" s="215"/>
      <c r="M31" s="215"/>
      <c r="N31" s="215"/>
      <c r="O31" s="215"/>
      <c r="P31" s="215"/>
      <c r="Q31" s="211"/>
      <c r="R31" s="211"/>
      <c r="S31" s="211"/>
      <c r="T31" s="211"/>
      <c r="U31" s="211"/>
      <c r="V31" s="211"/>
      <c r="W31" s="211"/>
      <c r="X31" s="211"/>
      <c r="Y31" s="211"/>
      <c r="Z31" s="211"/>
      <c r="AB31" s="6" t="s">
        <v>339</v>
      </c>
      <c r="AC31" s="6"/>
      <c r="AD31" s="273"/>
      <c r="AG31" s="6"/>
    </row>
    <row r="32" spans="2:33" s="7" customFormat="1" ht="13.5" x14ac:dyDescent="0.45">
      <c r="B32" s="80" t="s">
        <v>188</v>
      </c>
      <c r="C32" s="111" t="s">
        <v>535</v>
      </c>
      <c r="D32" s="77"/>
      <c r="E32" s="75"/>
      <c r="F32" s="75"/>
      <c r="G32" s="75"/>
      <c r="H32" s="110"/>
      <c r="I32" s="123"/>
      <c r="J32" s="211"/>
      <c r="K32" s="215"/>
      <c r="L32" s="215"/>
      <c r="M32" s="215"/>
      <c r="N32" s="215"/>
      <c r="O32" s="215"/>
      <c r="P32" s="215"/>
      <c r="Q32" s="211"/>
      <c r="R32" s="211"/>
      <c r="S32" s="211"/>
      <c r="T32" s="211"/>
      <c r="U32" s="211"/>
      <c r="V32" s="211"/>
      <c r="W32" s="211"/>
      <c r="X32" s="211"/>
      <c r="Y32" s="211"/>
      <c r="Z32" s="211"/>
      <c r="AB32" s="6"/>
      <c r="AC32" s="6"/>
      <c r="AD32" s="273"/>
      <c r="AG32" s="6"/>
    </row>
    <row r="33" spans="2:33" s="7" customFormat="1" ht="13.5" x14ac:dyDescent="0.45">
      <c r="B33" s="80" t="s">
        <v>189</v>
      </c>
      <c r="C33" s="111" t="s">
        <v>536</v>
      </c>
      <c r="D33" s="77"/>
      <c r="E33" s="75"/>
      <c r="F33" s="75"/>
      <c r="G33" s="75"/>
      <c r="H33" s="110"/>
      <c r="I33" s="123"/>
      <c r="J33" s="211"/>
      <c r="K33" s="215"/>
      <c r="L33" s="215"/>
      <c r="M33" s="215"/>
      <c r="N33" s="215"/>
      <c r="O33" s="215"/>
      <c r="P33" s="215"/>
      <c r="Q33" s="211"/>
      <c r="R33" s="211"/>
      <c r="S33" s="211"/>
      <c r="T33" s="211"/>
      <c r="U33" s="211"/>
      <c r="V33" s="211"/>
      <c r="W33" s="211"/>
      <c r="X33" s="211"/>
      <c r="Y33" s="211"/>
      <c r="Z33" s="211"/>
      <c r="AB33" s="6"/>
      <c r="AC33" s="6"/>
      <c r="AD33" s="273"/>
      <c r="AG33" s="6"/>
    </row>
    <row r="34" spans="2:33" s="7" customFormat="1" ht="13.5" x14ac:dyDescent="0.45">
      <c r="B34" s="80" t="s">
        <v>190</v>
      </c>
      <c r="C34" s="180" t="s">
        <v>537</v>
      </c>
      <c r="D34" s="77"/>
      <c r="E34" s="75"/>
      <c r="F34" s="75"/>
      <c r="G34" s="75"/>
      <c r="H34" s="110"/>
      <c r="I34" s="123"/>
      <c r="J34" s="211"/>
      <c r="K34" s="215"/>
      <c r="L34" s="215"/>
      <c r="M34" s="215"/>
      <c r="N34" s="215"/>
      <c r="O34" s="215"/>
      <c r="P34" s="215"/>
      <c r="Q34" s="211"/>
      <c r="R34" s="211"/>
      <c r="S34" s="211"/>
      <c r="T34" s="211"/>
      <c r="U34" s="211"/>
      <c r="V34" s="211"/>
      <c r="W34" s="211"/>
      <c r="X34" s="211"/>
      <c r="Y34" s="211"/>
      <c r="Z34" s="211"/>
      <c r="AB34" s="6" t="s">
        <v>339</v>
      </c>
      <c r="AC34" s="6"/>
      <c r="AD34" s="273"/>
      <c r="AG34" s="6"/>
    </row>
    <row r="35" spans="2:33" s="7" customFormat="1" ht="13.5" x14ac:dyDescent="0.45">
      <c r="B35" s="80" t="s">
        <v>191</v>
      </c>
      <c r="C35" s="111" t="s">
        <v>538</v>
      </c>
      <c r="D35" s="77"/>
      <c r="E35" s="75"/>
      <c r="F35" s="75"/>
      <c r="G35" s="75"/>
      <c r="H35" s="110"/>
      <c r="I35" s="123"/>
      <c r="J35" s="211"/>
      <c r="K35" s="215"/>
      <c r="L35" s="215"/>
      <c r="M35" s="215"/>
      <c r="N35" s="215"/>
      <c r="O35" s="215"/>
      <c r="P35" s="215"/>
      <c r="Q35" s="211"/>
      <c r="R35" s="211"/>
      <c r="S35" s="211"/>
      <c r="T35" s="211"/>
      <c r="U35" s="211"/>
      <c r="V35" s="211"/>
      <c r="W35" s="211"/>
      <c r="X35" s="211"/>
      <c r="Y35" s="211"/>
      <c r="Z35" s="211"/>
      <c r="AB35" s="6" t="s">
        <v>339</v>
      </c>
      <c r="AC35" s="6"/>
      <c r="AD35" s="273"/>
      <c r="AG35" s="6"/>
    </row>
    <row r="36" spans="2:33" s="7" customFormat="1" ht="13.5" x14ac:dyDescent="0.45">
      <c r="B36" s="80" t="s">
        <v>192</v>
      </c>
      <c r="C36" s="111" t="s">
        <v>539</v>
      </c>
      <c r="D36" s="77"/>
      <c r="E36" s="75"/>
      <c r="F36" s="75"/>
      <c r="G36" s="75"/>
      <c r="H36" s="110"/>
      <c r="I36" s="164"/>
      <c r="J36" s="211"/>
      <c r="K36" s="215"/>
      <c r="L36" s="215"/>
      <c r="M36" s="215"/>
      <c r="N36" s="215"/>
      <c r="O36" s="215"/>
      <c r="P36" s="215"/>
      <c r="Q36" s="211"/>
      <c r="R36" s="211"/>
      <c r="S36" s="211"/>
      <c r="T36" s="211"/>
      <c r="U36" s="211"/>
      <c r="V36" s="211"/>
      <c r="W36" s="211"/>
      <c r="X36" s="211"/>
      <c r="Y36" s="211"/>
      <c r="Z36" s="211"/>
      <c r="AB36" s="6" t="s">
        <v>339</v>
      </c>
      <c r="AC36" s="6"/>
      <c r="AD36" s="273"/>
      <c r="AG36" s="6"/>
    </row>
    <row r="37" spans="2:33" s="7" customFormat="1" ht="13.5" x14ac:dyDescent="0.45">
      <c r="B37" s="80" t="s">
        <v>193</v>
      </c>
      <c r="C37" s="111" t="s">
        <v>540</v>
      </c>
      <c r="D37" s="77"/>
      <c r="E37" s="75"/>
      <c r="F37" s="75"/>
      <c r="G37" s="75"/>
      <c r="H37" s="110"/>
      <c r="I37" s="163"/>
      <c r="J37" s="211"/>
      <c r="K37" s="215"/>
      <c r="L37" s="215"/>
      <c r="M37" s="215"/>
      <c r="N37" s="215"/>
      <c r="O37" s="215"/>
      <c r="P37" s="215"/>
      <c r="Q37" s="211"/>
      <c r="R37" s="211"/>
      <c r="S37" s="211"/>
      <c r="T37" s="211"/>
      <c r="U37" s="211"/>
      <c r="V37" s="211"/>
      <c r="W37" s="211"/>
      <c r="X37" s="211"/>
      <c r="Y37" s="211"/>
      <c r="Z37" s="211"/>
      <c r="AB37" s="6" t="s">
        <v>339</v>
      </c>
      <c r="AC37" s="6"/>
      <c r="AD37" s="273"/>
      <c r="AG37" s="6"/>
    </row>
    <row r="38" spans="2:33" s="7" customFormat="1" ht="13.5" x14ac:dyDescent="0.45">
      <c r="B38" s="80" t="s">
        <v>194</v>
      </c>
      <c r="C38" s="111" t="s">
        <v>541</v>
      </c>
      <c r="D38" s="77"/>
      <c r="E38" s="75"/>
      <c r="F38" s="75"/>
      <c r="G38" s="75"/>
      <c r="H38" s="110"/>
      <c r="I38" s="163"/>
      <c r="J38" s="211"/>
      <c r="K38" s="215"/>
      <c r="L38" s="215"/>
      <c r="M38" s="215"/>
      <c r="N38" s="215"/>
      <c r="O38" s="215"/>
      <c r="P38" s="215"/>
      <c r="Q38" s="211"/>
      <c r="R38" s="211"/>
      <c r="S38" s="211"/>
      <c r="T38" s="211"/>
      <c r="U38" s="211"/>
      <c r="V38" s="211"/>
      <c r="W38" s="211"/>
      <c r="X38" s="211"/>
      <c r="Y38" s="211"/>
      <c r="Z38" s="211"/>
      <c r="AB38" s="6" t="s">
        <v>339</v>
      </c>
      <c r="AC38" s="6"/>
      <c r="AD38" s="273"/>
      <c r="AG38" s="6"/>
    </row>
    <row r="39" spans="2:33" s="7" customFormat="1" ht="13.5" x14ac:dyDescent="0.45">
      <c r="B39" s="80" t="s">
        <v>195</v>
      </c>
      <c r="C39" s="111" t="s">
        <v>591</v>
      </c>
      <c r="D39" s="77"/>
      <c r="E39" s="75"/>
      <c r="F39" s="75"/>
      <c r="G39" s="75"/>
      <c r="H39" s="110"/>
      <c r="I39" s="123"/>
      <c r="J39" s="211"/>
      <c r="K39" s="215"/>
      <c r="L39" s="215"/>
      <c r="M39" s="215"/>
      <c r="N39" s="215"/>
      <c r="O39" s="215"/>
      <c r="P39" s="215"/>
      <c r="Q39" s="211"/>
      <c r="R39" s="211"/>
      <c r="S39" s="211"/>
      <c r="T39" s="211"/>
      <c r="U39" s="211"/>
      <c r="V39" s="211"/>
      <c r="W39" s="211"/>
      <c r="X39" s="211"/>
      <c r="Y39" s="211"/>
      <c r="Z39" s="211"/>
      <c r="AB39" s="6" t="s">
        <v>339</v>
      </c>
      <c r="AC39" s="6"/>
      <c r="AD39" s="273"/>
      <c r="AG39" s="6"/>
    </row>
    <row r="40" spans="2:33" s="7" customFormat="1" ht="13.5" x14ac:dyDescent="0.45">
      <c r="B40" s="80" t="s">
        <v>196</v>
      </c>
      <c r="C40" s="111" t="s">
        <v>543</v>
      </c>
      <c r="D40" s="77"/>
      <c r="E40" s="75"/>
      <c r="F40" s="75"/>
      <c r="G40" s="75"/>
      <c r="H40" s="110"/>
      <c r="I40" s="123"/>
      <c r="J40" s="211"/>
      <c r="K40" s="215"/>
      <c r="L40" s="215"/>
      <c r="M40" s="215"/>
      <c r="N40" s="215"/>
      <c r="O40" s="215"/>
      <c r="P40" s="215"/>
      <c r="Q40" s="211"/>
      <c r="R40" s="211"/>
      <c r="S40" s="211"/>
      <c r="T40" s="211"/>
      <c r="U40" s="211"/>
      <c r="V40" s="211"/>
      <c r="W40" s="211"/>
      <c r="X40" s="211"/>
      <c r="Y40" s="211"/>
      <c r="Z40" s="211"/>
      <c r="AB40" s="6" t="s">
        <v>339</v>
      </c>
      <c r="AC40" s="6"/>
      <c r="AD40" s="273"/>
      <c r="AG40" s="6"/>
    </row>
    <row r="41" spans="2:33" s="7" customFormat="1" ht="13.5" x14ac:dyDescent="0.45">
      <c r="B41" s="80" t="s">
        <v>197</v>
      </c>
      <c r="C41" s="111" t="s">
        <v>544</v>
      </c>
      <c r="D41" s="77"/>
      <c r="E41" s="75"/>
      <c r="F41" s="75"/>
      <c r="G41" s="75"/>
      <c r="H41" s="110"/>
      <c r="I41" s="123"/>
      <c r="J41" s="211"/>
      <c r="K41" s="215"/>
      <c r="L41" s="215"/>
      <c r="M41" s="215"/>
      <c r="N41" s="215"/>
      <c r="O41" s="215"/>
      <c r="P41" s="215"/>
      <c r="Q41" s="211"/>
      <c r="R41" s="211"/>
      <c r="S41" s="211"/>
      <c r="T41" s="211"/>
      <c r="U41" s="211"/>
      <c r="V41" s="211"/>
      <c r="W41" s="211"/>
      <c r="X41" s="211"/>
      <c r="Y41" s="211"/>
      <c r="Z41" s="211"/>
      <c r="AB41" s="6" t="s">
        <v>339</v>
      </c>
      <c r="AC41" s="6"/>
      <c r="AD41" s="273"/>
      <c r="AG41" s="6"/>
    </row>
    <row r="42" spans="2:33" s="7" customFormat="1" ht="13.5" x14ac:dyDescent="0.45">
      <c r="B42" s="80" t="s">
        <v>198</v>
      </c>
      <c r="C42" s="111" t="s">
        <v>545</v>
      </c>
      <c r="D42" s="77"/>
      <c r="E42" s="75"/>
      <c r="F42" s="75"/>
      <c r="G42" s="75"/>
      <c r="H42" s="110"/>
      <c r="I42" s="123"/>
      <c r="J42" s="211"/>
      <c r="K42" s="215"/>
      <c r="L42" s="215"/>
      <c r="M42" s="215"/>
      <c r="N42" s="215"/>
      <c r="O42" s="215"/>
      <c r="P42" s="215"/>
      <c r="Q42" s="211"/>
      <c r="R42" s="211"/>
      <c r="S42" s="211"/>
      <c r="T42" s="211"/>
      <c r="U42" s="211"/>
      <c r="V42" s="211"/>
      <c r="W42" s="211"/>
      <c r="X42" s="211"/>
      <c r="Y42" s="211"/>
      <c r="Z42" s="211"/>
      <c r="AB42" s="6" t="s">
        <v>339</v>
      </c>
      <c r="AC42" s="6"/>
      <c r="AD42" s="273"/>
      <c r="AG42" s="6"/>
    </row>
    <row r="43" spans="2:33" s="7" customFormat="1" ht="13.5" x14ac:dyDescent="0.45">
      <c r="B43" s="80" t="s">
        <v>199</v>
      </c>
      <c r="C43" s="111" t="s">
        <v>546</v>
      </c>
      <c r="D43" s="77"/>
      <c r="E43" s="75"/>
      <c r="F43" s="75"/>
      <c r="G43" s="75"/>
      <c r="H43" s="110"/>
      <c r="I43" s="123"/>
      <c r="J43" s="211"/>
      <c r="K43" s="215"/>
      <c r="L43" s="215"/>
      <c r="M43" s="215"/>
      <c r="N43" s="215"/>
      <c r="O43" s="215"/>
      <c r="P43" s="215"/>
      <c r="Q43" s="211"/>
      <c r="R43" s="211"/>
      <c r="S43" s="211"/>
      <c r="T43" s="211"/>
      <c r="U43" s="211"/>
      <c r="V43" s="211"/>
      <c r="W43" s="211"/>
      <c r="X43" s="211"/>
      <c r="Y43" s="211"/>
      <c r="Z43" s="211"/>
      <c r="AB43" s="6" t="s">
        <v>339</v>
      </c>
      <c r="AC43" s="6"/>
      <c r="AD43" s="273"/>
      <c r="AG43" s="6"/>
    </row>
    <row r="44" spans="2:33" s="7" customFormat="1" ht="13.5" x14ac:dyDescent="0.45">
      <c r="B44" s="80" t="s">
        <v>200</v>
      </c>
      <c r="C44" s="111" t="s">
        <v>547</v>
      </c>
      <c r="D44" s="77"/>
      <c r="E44" s="75"/>
      <c r="F44" s="75"/>
      <c r="G44" s="75"/>
      <c r="H44" s="110"/>
      <c r="I44" s="123"/>
      <c r="J44" s="211"/>
      <c r="K44" s="215"/>
      <c r="L44" s="215"/>
      <c r="M44" s="215"/>
      <c r="N44" s="215"/>
      <c r="O44" s="215"/>
      <c r="P44" s="215"/>
      <c r="Q44" s="211"/>
      <c r="R44" s="211"/>
      <c r="S44" s="211"/>
      <c r="T44" s="211"/>
      <c r="U44" s="211"/>
      <c r="V44" s="211"/>
      <c r="W44" s="211"/>
      <c r="X44" s="211"/>
      <c r="Y44" s="211"/>
      <c r="Z44" s="211"/>
      <c r="AB44" s="6" t="s">
        <v>339</v>
      </c>
      <c r="AC44" s="6"/>
      <c r="AD44" s="273"/>
      <c r="AG44" s="6"/>
    </row>
    <row r="45" spans="2:33" s="7" customFormat="1" ht="13.5" x14ac:dyDescent="0.45">
      <c r="B45" s="80" t="s">
        <v>353</v>
      </c>
      <c r="C45" s="111" t="s">
        <v>548</v>
      </c>
      <c r="D45" s="77"/>
      <c r="E45" s="75"/>
      <c r="F45" s="75"/>
      <c r="G45" s="75"/>
      <c r="H45" s="110"/>
      <c r="I45" s="123"/>
      <c r="J45" s="211"/>
      <c r="K45" s="215"/>
      <c r="L45" s="215"/>
      <c r="M45" s="215"/>
      <c r="N45" s="215"/>
      <c r="O45" s="215"/>
      <c r="P45" s="215"/>
      <c r="Q45" s="211"/>
      <c r="R45" s="211"/>
      <c r="S45" s="211"/>
      <c r="T45" s="211"/>
      <c r="U45" s="211"/>
      <c r="V45" s="211"/>
      <c r="W45" s="211"/>
      <c r="X45" s="211"/>
      <c r="Y45" s="211"/>
      <c r="Z45" s="211"/>
      <c r="AB45" s="6" t="s">
        <v>339</v>
      </c>
      <c r="AC45" s="6"/>
      <c r="AD45" s="273"/>
      <c r="AG45" s="6"/>
    </row>
    <row r="46" spans="2:33" s="7" customFormat="1" ht="13.5" x14ac:dyDescent="0.45">
      <c r="B46" s="80" t="s">
        <v>354</v>
      </c>
      <c r="C46" s="111" t="s">
        <v>592</v>
      </c>
      <c r="D46" s="77"/>
      <c r="E46" s="75"/>
      <c r="F46" s="75"/>
      <c r="G46" s="75"/>
      <c r="H46" s="110"/>
      <c r="I46" s="123"/>
      <c r="J46" s="211"/>
      <c r="K46" s="215"/>
      <c r="L46" s="215"/>
      <c r="M46" s="215"/>
      <c r="N46" s="215"/>
      <c r="O46" s="215"/>
      <c r="P46" s="215"/>
      <c r="Q46" s="211"/>
      <c r="R46" s="211"/>
      <c r="S46" s="211"/>
      <c r="T46" s="211"/>
      <c r="U46" s="211"/>
      <c r="V46" s="211"/>
      <c r="W46" s="211"/>
      <c r="X46" s="211"/>
      <c r="Y46" s="211"/>
      <c r="Z46" s="211"/>
      <c r="AB46" s="6" t="s">
        <v>339</v>
      </c>
      <c r="AC46" s="6"/>
      <c r="AD46" s="273"/>
      <c r="AG46" s="6"/>
    </row>
    <row r="47" spans="2:33" s="7" customFormat="1" ht="13.5" x14ac:dyDescent="0.45">
      <c r="B47" s="80" t="s">
        <v>355</v>
      </c>
      <c r="C47" s="111" t="s">
        <v>510</v>
      </c>
      <c r="D47" s="77"/>
      <c r="E47" s="75"/>
      <c r="F47" s="75"/>
      <c r="G47" s="75"/>
      <c r="H47" s="110"/>
      <c r="I47" s="123"/>
      <c r="J47" s="211"/>
      <c r="K47" s="215"/>
      <c r="L47" s="215"/>
      <c r="M47" s="215"/>
      <c r="N47" s="215"/>
      <c r="O47" s="215"/>
      <c r="P47" s="215"/>
      <c r="Q47" s="211"/>
      <c r="R47" s="211"/>
      <c r="S47" s="211"/>
      <c r="T47" s="211"/>
      <c r="U47" s="211"/>
      <c r="V47" s="211"/>
      <c r="W47" s="211"/>
      <c r="X47" s="211"/>
      <c r="Y47" s="211"/>
      <c r="Z47" s="211"/>
      <c r="AB47" s="6" t="s">
        <v>339</v>
      </c>
      <c r="AC47" s="6"/>
      <c r="AD47" s="273"/>
      <c r="AG47" s="6"/>
    </row>
    <row r="48" spans="2:33" s="7" customFormat="1" ht="13.5" x14ac:dyDescent="0.45">
      <c r="B48" s="80" t="s">
        <v>356</v>
      </c>
      <c r="C48" s="111" t="s">
        <v>511</v>
      </c>
      <c r="D48" s="77"/>
      <c r="E48" s="75"/>
      <c r="F48" s="75"/>
      <c r="G48" s="75"/>
      <c r="H48" s="110"/>
      <c r="I48" s="123"/>
      <c r="J48" s="211"/>
      <c r="K48" s="215"/>
      <c r="L48" s="215"/>
      <c r="M48" s="215"/>
      <c r="N48" s="215"/>
      <c r="O48" s="215"/>
      <c r="P48" s="215"/>
      <c r="Q48" s="211"/>
      <c r="R48" s="211"/>
      <c r="S48" s="211"/>
      <c r="T48" s="211"/>
      <c r="U48" s="211"/>
      <c r="V48" s="211"/>
      <c r="W48" s="211"/>
      <c r="X48" s="211"/>
      <c r="Y48" s="211"/>
      <c r="Z48" s="211"/>
      <c r="AB48" s="6" t="s">
        <v>339</v>
      </c>
      <c r="AC48" s="6"/>
      <c r="AD48" s="273"/>
      <c r="AG48" s="6"/>
    </row>
    <row r="49" spans="2:33" s="7" customFormat="1" ht="13.5" x14ac:dyDescent="0.45">
      <c r="B49" s="80" t="s">
        <v>512</v>
      </c>
      <c r="C49" s="111" t="s">
        <v>513</v>
      </c>
      <c r="D49" s="77"/>
      <c r="E49" s="75"/>
      <c r="F49" s="75"/>
      <c r="G49" s="75"/>
      <c r="H49" s="110"/>
      <c r="I49" s="123"/>
      <c r="J49" s="211"/>
      <c r="K49" s="215"/>
      <c r="L49" s="215"/>
      <c r="M49" s="215"/>
      <c r="N49" s="215"/>
      <c r="O49" s="215"/>
      <c r="P49" s="215"/>
      <c r="Q49" s="211"/>
      <c r="R49" s="211"/>
      <c r="S49" s="211"/>
      <c r="T49" s="211"/>
      <c r="U49" s="211"/>
      <c r="V49" s="211"/>
      <c r="W49" s="211"/>
      <c r="X49" s="211"/>
      <c r="Y49" s="211"/>
      <c r="Z49" s="211"/>
      <c r="AB49" s="6"/>
      <c r="AC49" s="6"/>
      <c r="AD49" s="273"/>
      <c r="AG49" s="6"/>
    </row>
    <row r="50" spans="2:33" s="7" customFormat="1" ht="13.5" x14ac:dyDescent="0.45">
      <c r="B50" s="80" t="s">
        <v>514</v>
      </c>
      <c r="C50" s="111" t="s">
        <v>550</v>
      </c>
      <c r="D50" s="77"/>
      <c r="E50" s="75"/>
      <c r="F50" s="75"/>
      <c r="G50" s="75"/>
      <c r="H50" s="110"/>
      <c r="I50" s="123"/>
      <c r="J50" s="211"/>
      <c r="K50" s="215"/>
      <c r="L50" s="215"/>
      <c r="M50" s="215"/>
      <c r="N50" s="215"/>
      <c r="O50" s="215"/>
      <c r="P50" s="215"/>
      <c r="Q50" s="211"/>
      <c r="R50" s="211"/>
      <c r="S50" s="211"/>
      <c r="T50" s="211"/>
      <c r="U50" s="211"/>
      <c r="V50" s="211"/>
      <c r="W50" s="211"/>
      <c r="X50" s="211"/>
      <c r="Y50" s="211"/>
      <c r="Z50" s="211"/>
      <c r="AB50" s="6"/>
      <c r="AC50" s="6"/>
      <c r="AD50" s="273"/>
      <c r="AG50" s="6"/>
    </row>
    <row r="51" spans="2:33" s="7" customFormat="1" ht="13.5" x14ac:dyDescent="0.45">
      <c r="B51" s="178" t="s">
        <v>515</v>
      </c>
      <c r="C51" s="111" t="s">
        <v>551</v>
      </c>
      <c r="D51" s="77"/>
      <c r="E51" s="75"/>
      <c r="F51" s="75"/>
      <c r="G51" s="75"/>
      <c r="H51" s="110"/>
      <c r="I51" s="123"/>
      <c r="J51" s="211"/>
      <c r="K51" s="215"/>
      <c r="L51" s="215"/>
      <c r="M51" s="215"/>
      <c r="N51" s="215"/>
      <c r="O51" s="215"/>
      <c r="P51" s="215"/>
      <c r="Q51" s="211"/>
      <c r="R51" s="211"/>
      <c r="S51" s="211"/>
      <c r="T51" s="211"/>
      <c r="U51" s="211"/>
      <c r="V51" s="211"/>
      <c r="W51" s="211"/>
      <c r="X51" s="211"/>
      <c r="Y51" s="211"/>
      <c r="Z51" s="211"/>
      <c r="AB51" s="6"/>
      <c r="AC51" s="6"/>
      <c r="AD51" s="273"/>
      <c r="AG51" s="6"/>
    </row>
    <row r="52" spans="2:33" s="7" customFormat="1" ht="13.5" x14ac:dyDescent="0.45">
      <c r="B52" s="178" t="s">
        <v>589</v>
      </c>
      <c r="C52" s="111" t="s">
        <v>590</v>
      </c>
      <c r="D52" s="77"/>
      <c r="E52" s="75"/>
      <c r="F52" s="75"/>
      <c r="G52" s="75"/>
      <c r="H52" s="110"/>
      <c r="I52" s="123"/>
      <c r="J52" s="211"/>
      <c r="K52" s="215"/>
      <c r="L52" s="215"/>
      <c r="M52" s="215"/>
      <c r="N52" s="215"/>
      <c r="O52" s="215"/>
      <c r="P52" s="215"/>
      <c r="Q52" s="211"/>
      <c r="R52" s="211"/>
      <c r="S52" s="211"/>
      <c r="T52" s="211"/>
      <c r="U52" s="211"/>
      <c r="V52" s="211"/>
      <c r="W52" s="211"/>
      <c r="X52" s="211"/>
      <c r="Y52" s="211"/>
      <c r="Z52" s="211"/>
      <c r="AB52" s="6"/>
      <c r="AC52" s="6"/>
      <c r="AD52" s="273"/>
      <c r="AG52" s="6"/>
    </row>
    <row r="53" spans="2:33" s="7" customFormat="1" ht="13.5" x14ac:dyDescent="0.45">
      <c r="B53" s="19"/>
      <c r="C53" s="87" t="s">
        <v>552</v>
      </c>
      <c r="E53" s="4"/>
      <c r="F53" s="4"/>
      <c r="G53" s="4"/>
      <c r="H53" s="54"/>
      <c r="I53" s="209"/>
      <c r="J53" s="211"/>
      <c r="K53" s="215"/>
      <c r="L53" s="215"/>
      <c r="M53" s="215"/>
      <c r="N53" s="215"/>
      <c r="O53" s="215"/>
      <c r="P53" s="215"/>
      <c r="Q53" s="211"/>
      <c r="R53" s="211"/>
      <c r="S53" s="211"/>
      <c r="T53" s="211"/>
      <c r="U53" s="211"/>
      <c r="V53" s="211"/>
      <c r="W53" s="211"/>
      <c r="X53" s="211"/>
      <c r="Y53" s="211"/>
      <c r="Z53" s="211"/>
      <c r="AB53" s="6"/>
      <c r="AC53" s="6"/>
      <c r="AD53" s="273"/>
      <c r="AG53" s="6"/>
    </row>
    <row r="54" spans="2:33" s="7" customFormat="1" ht="13.5" x14ac:dyDescent="0.45">
      <c r="B54" s="19"/>
      <c r="C54" s="74" t="s">
        <v>533</v>
      </c>
      <c r="E54" s="4"/>
      <c r="F54" s="4"/>
      <c r="G54" s="4"/>
      <c r="H54" s="54"/>
      <c r="I54" s="5"/>
      <c r="J54" s="211"/>
      <c r="K54" s="215"/>
      <c r="L54" s="215"/>
      <c r="M54" s="215"/>
      <c r="N54" s="215"/>
      <c r="O54" s="215"/>
      <c r="P54" s="215"/>
      <c r="Q54" s="211"/>
      <c r="R54" s="211"/>
      <c r="S54" s="211"/>
      <c r="T54" s="211"/>
      <c r="U54" s="211"/>
      <c r="V54" s="211"/>
      <c r="W54" s="211"/>
      <c r="X54" s="211"/>
      <c r="Y54" s="211"/>
      <c r="Z54" s="211"/>
      <c r="AB54" s="6"/>
      <c r="AC54" s="6"/>
      <c r="AD54" s="273"/>
      <c r="AG54" s="6"/>
    </row>
    <row r="55" spans="2:33" ht="100.15" customHeight="1" x14ac:dyDescent="0.35">
      <c r="B55" s="171"/>
      <c r="C55" s="82" t="s">
        <v>495</v>
      </c>
      <c r="I55" s="160" t="s">
        <v>292</v>
      </c>
    </row>
    <row r="56" spans="2:33" x14ac:dyDescent="0.35">
      <c r="C56" s="113"/>
    </row>
    <row r="57" spans="2:33" s="7" customFormat="1" ht="13.15" x14ac:dyDescent="0.45">
      <c r="B57" s="172"/>
      <c r="C57" s="57" t="s">
        <v>553</v>
      </c>
      <c r="E57" s="4"/>
      <c r="F57" s="4"/>
      <c r="G57" s="4"/>
      <c r="H57" s="54"/>
      <c r="I57" s="5"/>
      <c r="J57" s="211"/>
      <c r="K57" s="215"/>
      <c r="L57" s="215"/>
      <c r="M57" s="215"/>
      <c r="N57" s="215"/>
      <c r="O57" s="215"/>
      <c r="P57" s="215"/>
      <c r="Q57" s="211"/>
      <c r="R57" s="211"/>
      <c r="S57" s="211"/>
      <c r="T57" s="211"/>
      <c r="U57" s="211"/>
      <c r="V57" s="211"/>
      <c r="W57" s="211"/>
      <c r="X57" s="211"/>
      <c r="Y57" s="211"/>
      <c r="Z57" s="211"/>
      <c r="AB57" s="6"/>
      <c r="AC57" s="6"/>
      <c r="AD57" s="273"/>
      <c r="AG57" s="6"/>
    </row>
    <row r="58" spans="2:33" s="7" customFormat="1" x14ac:dyDescent="0.45">
      <c r="B58" s="172"/>
      <c r="C58" s="27"/>
      <c r="D58" s="27"/>
      <c r="E58" s="54"/>
      <c r="F58" s="4"/>
      <c r="G58" s="4"/>
      <c r="H58" s="54"/>
      <c r="I58" s="5"/>
      <c r="J58" s="211"/>
      <c r="K58" s="215"/>
      <c r="L58" s="215"/>
      <c r="M58" s="215"/>
      <c r="N58" s="215"/>
      <c r="O58" s="215"/>
      <c r="P58" s="215"/>
      <c r="Q58" s="211"/>
      <c r="R58" s="211"/>
      <c r="S58" s="211"/>
      <c r="T58" s="211"/>
      <c r="U58" s="211"/>
      <c r="V58" s="211"/>
      <c r="W58" s="211"/>
      <c r="X58" s="211"/>
      <c r="Y58" s="211"/>
      <c r="Z58" s="211"/>
      <c r="AB58" s="6"/>
      <c r="AC58" s="6"/>
      <c r="AD58" s="273"/>
      <c r="AG58" s="6"/>
    </row>
    <row r="59" spans="2:33" x14ac:dyDescent="0.45">
      <c r="B59" s="1"/>
      <c r="C59" s="1"/>
      <c r="D59" s="1"/>
      <c r="E59" s="54"/>
      <c r="F59" s="59" t="s">
        <v>205</v>
      </c>
      <c r="G59" s="60"/>
      <c r="H59" s="1"/>
      <c r="I59" s="83"/>
    </row>
    <row r="60" spans="2:33" ht="13.15" x14ac:dyDescent="0.35">
      <c r="B60" s="1"/>
      <c r="C60" s="62" t="s">
        <v>293</v>
      </c>
      <c r="D60" s="63"/>
      <c r="E60" s="95"/>
      <c r="F60" s="61" t="s">
        <v>33</v>
      </c>
      <c r="G60" s="61" t="s">
        <v>1</v>
      </c>
      <c r="H60" s="1"/>
      <c r="I60" s="125" t="s">
        <v>521</v>
      </c>
      <c r="J60" s="218" t="s">
        <v>522</v>
      </c>
    </row>
    <row r="61" spans="2:33" s="7" customFormat="1" ht="14.25" x14ac:dyDescent="0.45">
      <c r="B61" s="172"/>
      <c r="C61" s="114" t="str">
        <f>C100</f>
        <v>1. CONTRATO DE TRABALHO</v>
      </c>
      <c r="D61" s="64"/>
      <c r="E61" s="110"/>
      <c r="F61" s="94">
        <f>COUNTA(C101:C130)-G61</f>
        <v>30</v>
      </c>
      <c r="G61" s="94">
        <f>COUNTIF(H101:H130,"NA")</f>
        <v>0</v>
      </c>
      <c r="H61" s="54"/>
      <c r="I61" s="126" t="str">
        <f>F97</f>
        <v>Reprovado</v>
      </c>
      <c r="J61" s="221" t="str">
        <f>'Lista VCP_ABR_2025(nao_editar)'!I61</f>
        <v>Reprovado</v>
      </c>
      <c r="K61" s="215"/>
      <c r="L61" s="215"/>
      <c r="M61" s="215"/>
      <c r="N61" s="215"/>
      <c r="O61" s="215"/>
      <c r="P61" s="215"/>
      <c r="Q61" s="211"/>
      <c r="R61" s="211"/>
      <c r="S61" s="211"/>
      <c r="T61" s="211"/>
      <c r="U61" s="211"/>
      <c r="V61" s="211"/>
      <c r="W61" s="211"/>
      <c r="X61" s="211"/>
      <c r="Y61" s="211"/>
      <c r="Z61" s="211"/>
      <c r="AB61" s="6"/>
      <c r="AC61" s="6"/>
      <c r="AD61" s="273"/>
      <c r="AG61" s="6"/>
    </row>
    <row r="62" spans="2:33" s="7" customFormat="1" ht="14.25" x14ac:dyDescent="0.45">
      <c r="B62" s="172"/>
      <c r="C62" s="114" t="str">
        <f>C144</f>
        <v>2. PROIBIÇÃO DE TRABALHO INFANTIL</v>
      </c>
      <c r="D62" s="64"/>
      <c r="E62" s="110"/>
      <c r="F62" s="94">
        <f>COUNTA(C145:C146)-G62</f>
        <v>2</v>
      </c>
      <c r="G62" s="94">
        <f>COUNTIF(H145:H146,"NA")</f>
        <v>0</v>
      </c>
      <c r="H62" s="54"/>
      <c r="I62" s="127" t="str">
        <f>F141</f>
        <v>Reprovado</v>
      </c>
      <c r="J62" s="221" t="str">
        <f>'Lista VCP_ABR_2025(nao_editar)'!I62</f>
        <v>Reprovado</v>
      </c>
      <c r="K62" s="215"/>
      <c r="L62" s="215"/>
      <c r="M62" s="215"/>
      <c r="N62" s="215"/>
      <c r="O62" s="215"/>
      <c r="P62" s="215"/>
      <c r="Q62" s="211"/>
      <c r="R62" s="211"/>
      <c r="S62" s="211"/>
      <c r="T62" s="211"/>
      <c r="U62" s="211"/>
      <c r="V62" s="211"/>
      <c r="W62" s="211"/>
      <c r="X62" s="211"/>
      <c r="Y62" s="211"/>
      <c r="Z62" s="211"/>
      <c r="AB62" s="6"/>
      <c r="AC62" s="6"/>
      <c r="AD62" s="273"/>
      <c r="AG62" s="6"/>
    </row>
    <row r="63" spans="2:33" s="7" customFormat="1" ht="14.25" x14ac:dyDescent="0.45">
      <c r="B63" s="172"/>
      <c r="C63" s="115" t="str">
        <f>C160</f>
        <v xml:space="preserve">3. PROIBIÇÃO DE TRABALHO ANÁLOGO AO ESCRAVO </v>
      </c>
      <c r="D63" s="64"/>
      <c r="E63" s="110"/>
      <c r="F63" s="94">
        <f>COUNTA(C161:C163)-G63</f>
        <v>3</v>
      </c>
      <c r="G63" s="94">
        <f>COUNTIF(H161:H163,"NA")</f>
        <v>0</v>
      </c>
      <c r="H63" s="54"/>
      <c r="I63" s="127" t="str">
        <f>F157</f>
        <v>Reprovado</v>
      </c>
      <c r="J63" s="221" t="str">
        <f>'Lista VCP_ABR_2025(nao_editar)'!I63</f>
        <v>Reprovado</v>
      </c>
      <c r="K63" s="215"/>
      <c r="L63" s="215"/>
      <c r="M63" s="215"/>
      <c r="N63" s="215"/>
      <c r="O63" s="215"/>
      <c r="P63" s="215"/>
      <c r="Q63" s="211"/>
      <c r="R63" s="211"/>
      <c r="S63" s="211"/>
      <c r="T63" s="211"/>
      <c r="U63" s="211"/>
      <c r="V63" s="211"/>
      <c r="W63" s="211"/>
      <c r="X63" s="211"/>
      <c r="Y63" s="211"/>
      <c r="Z63" s="211"/>
      <c r="AB63" s="6"/>
      <c r="AC63" s="6"/>
      <c r="AD63" s="273"/>
      <c r="AG63" s="6"/>
    </row>
    <row r="64" spans="2:33" s="107" customFormat="1" ht="14.25" x14ac:dyDescent="0.45">
      <c r="B64" s="173"/>
      <c r="C64" s="116" t="str">
        <f>C183</f>
        <v>4. LIBERDADE DE ASSOCIAÇÃO SINDICAL</v>
      </c>
      <c r="D64" s="103"/>
      <c r="E64" s="104"/>
      <c r="F64" s="108">
        <f>COUNTA(C184:C187)-G64</f>
        <v>4</v>
      </c>
      <c r="G64" s="105">
        <f>COUNTIF(H184:H187,"NA")</f>
        <v>0</v>
      </c>
      <c r="H64" s="106"/>
      <c r="I64" s="128" t="str">
        <f>F180</f>
        <v>Reprovado</v>
      </c>
      <c r="J64" s="221" t="str">
        <f>'Lista VCP_ABR_2025(nao_editar)'!I64</f>
        <v>Reprovado</v>
      </c>
      <c r="K64" s="216"/>
      <c r="L64" s="216"/>
      <c r="M64" s="216"/>
      <c r="N64" s="216"/>
      <c r="O64" s="216"/>
      <c r="P64" s="216"/>
      <c r="Q64" s="212"/>
      <c r="R64" s="212"/>
      <c r="S64" s="212"/>
      <c r="T64" s="212"/>
      <c r="U64" s="212"/>
      <c r="V64" s="212"/>
      <c r="W64" s="212"/>
      <c r="X64" s="212"/>
      <c r="Y64" s="212"/>
      <c r="Z64" s="212"/>
      <c r="AB64" s="109"/>
      <c r="AC64" s="109"/>
      <c r="AD64" s="274"/>
      <c r="AG64" s="109"/>
    </row>
    <row r="65" spans="2:33" s="7" customFormat="1" ht="14.25" x14ac:dyDescent="0.45">
      <c r="B65" s="172"/>
      <c r="C65" s="114" t="str">
        <f>C207</f>
        <v xml:space="preserve">5. PROIBIÇÃO DE DISCRIMINAÇÃO DE PESSOAS </v>
      </c>
      <c r="D65" s="64"/>
      <c r="E65" s="110"/>
      <c r="F65" s="94">
        <f>COUNTA(C208:C214)-G65</f>
        <v>7</v>
      </c>
      <c r="G65" s="94">
        <f>COUNTIF(H208:H214,"NA")</f>
        <v>0</v>
      </c>
      <c r="H65" s="54"/>
      <c r="I65" s="126" t="str">
        <f>F204</f>
        <v>Reprovado</v>
      </c>
      <c r="J65" s="221" t="str">
        <f>'Lista VCP_ABR_2025(nao_editar)'!I65</f>
        <v>Reprovado</v>
      </c>
      <c r="K65" s="215"/>
      <c r="L65" s="215"/>
      <c r="M65" s="215"/>
      <c r="N65" s="215"/>
      <c r="O65" s="215"/>
      <c r="P65" s="215"/>
      <c r="Q65" s="211"/>
      <c r="R65" s="211"/>
      <c r="S65" s="211"/>
      <c r="T65" s="211"/>
      <c r="U65" s="211"/>
      <c r="V65" s="211"/>
      <c r="W65" s="211"/>
      <c r="X65" s="211"/>
      <c r="Y65" s="211"/>
      <c r="Z65" s="211"/>
      <c r="AB65" s="6"/>
      <c r="AC65" s="6"/>
      <c r="AD65" s="273"/>
      <c r="AG65" s="6"/>
    </row>
    <row r="66" spans="2:33" s="7" customFormat="1" ht="14.25" x14ac:dyDescent="0.45">
      <c r="B66" s="172"/>
      <c r="C66" s="114" t="str">
        <f>C234</f>
        <v xml:space="preserve">6. SEGURANÇA, SAÚDE OCUPACIONAL E MEIO AMBIENTE DO TRABALHO </v>
      </c>
      <c r="D66" s="64"/>
      <c r="E66" s="110"/>
      <c r="F66" s="94">
        <f>COUNTA(C237:C241,C243:C244,C246:C253,C257:C278,C280,C282,C284:C285,C287:C302,C304:C305,C307:C310,C312:C313,C315:C316,C318:C322,C324:C326,C328:C331,C333:C352,C255)-G66</f>
        <v>100</v>
      </c>
      <c r="G66" s="94">
        <f>COUNTIF(H237:H352,"NA")</f>
        <v>0</v>
      </c>
      <c r="H66" s="54"/>
      <c r="I66" s="126" t="str">
        <f>F231</f>
        <v>Reprovado</v>
      </c>
      <c r="J66" s="221" t="str">
        <f>'Lista VCP_ABR_2025(nao_editar)'!I66</f>
        <v>Reprovado</v>
      </c>
      <c r="K66" s="215"/>
      <c r="L66" s="215"/>
      <c r="M66" s="215"/>
      <c r="N66" s="215"/>
      <c r="O66" s="215"/>
      <c r="P66" s="215"/>
      <c r="Q66" s="211"/>
      <c r="R66" s="211"/>
      <c r="S66" s="211"/>
      <c r="T66" s="211"/>
      <c r="U66" s="211"/>
      <c r="V66" s="211"/>
      <c r="W66" s="211"/>
      <c r="X66" s="211"/>
      <c r="Y66" s="211"/>
      <c r="Z66" s="211"/>
      <c r="AB66" s="6"/>
      <c r="AC66" s="6"/>
      <c r="AD66" s="273"/>
      <c r="AG66" s="6"/>
    </row>
    <row r="67" spans="2:33" s="7" customFormat="1" ht="14.25" x14ac:dyDescent="0.45">
      <c r="B67" s="172"/>
      <c r="C67" s="207" t="str">
        <f>C372</f>
        <v>7. DESEMPENHO AMBIENTAL</v>
      </c>
      <c r="D67" s="64"/>
      <c r="E67" s="110"/>
      <c r="F67" s="94">
        <f>COUNTA(C374:C379,C381:C384,C386:C388,C390:C398)-G67</f>
        <v>22</v>
      </c>
      <c r="G67" s="94">
        <f>COUNTIF(H374:H398,"NA")</f>
        <v>0</v>
      </c>
      <c r="H67" s="54"/>
      <c r="I67" s="126" t="str">
        <f>F369</f>
        <v>Reprovado</v>
      </c>
      <c r="J67" s="221" t="str">
        <f>'Lista VCP_ABR_2025(nao_editar)'!I67</f>
        <v>Reprovado</v>
      </c>
      <c r="K67" s="215"/>
      <c r="L67" s="215"/>
      <c r="M67" s="215"/>
      <c r="N67" s="215"/>
      <c r="O67" s="215"/>
      <c r="P67" s="215"/>
      <c r="Q67" s="211"/>
      <c r="R67" s="211"/>
      <c r="S67" s="211"/>
      <c r="T67" s="211"/>
      <c r="U67" s="211"/>
      <c r="V67" s="211"/>
      <c r="W67" s="211"/>
      <c r="X67" s="211"/>
      <c r="Y67" s="211"/>
      <c r="Z67" s="211"/>
      <c r="AB67" s="6"/>
      <c r="AC67" s="6"/>
      <c r="AD67" s="273"/>
      <c r="AG67" s="6"/>
    </row>
    <row r="68" spans="2:33" s="7" customFormat="1" ht="14.25" x14ac:dyDescent="0.45">
      <c r="B68" s="172"/>
      <c r="C68" s="207" t="str">
        <f>C418</f>
        <v>8. BOAS PRÁTICAS AGRÍCOLAS</v>
      </c>
      <c r="D68" s="64"/>
      <c r="E68" s="110"/>
      <c r="F68" s="94">
        <f>COUNTA(C420:C425,C427:C436,C438:C445)-G68</f>
        <v>24</v>
      </c>
      <c r="G68" s="94">
        <f>COUNTIF(H420:H445,"NA")</f>
        <v>0</v>
      </c>
      <c r="H68" s="54"/>
      <c r="I68" s="126" t="str">
        <f>F415</f>
        <v>Reprovado</v>
      </c>
      <c r="J68" s="221" t="str">
        <f>'Lista VCP_ABR_2025(nao_editar)'!I68</f>
        <v>Reprovado</v>
      </c>
      <c r="K68" s="215"/>
      <c r="L68" s="215"/>
      <c r="M68" s="215"/>
      <c r="N68" s="215"/>
      <c r="O68" s="215"/>
      <c r="P68" s="215"/>
      <c r="Q68" s="211"/>
      <c r="R68" s="211"/>
      <c r="S68" s="211"/>
      <c r="T68" s="211"/>
      <c r="U68" s="211"/>
      <c r="V68" s="211"/>
      <c r="W68" s="211"/>
      <c r="X68" s="211"/>
      <c r="Y68" s="211"/>
      <c r="Z68" s="211"/>
      <c r="AB68" s="6"/>
      <c r="AC68" s="6"/>
      <c r="AD68" s="273"/>
      <c r="AG68" s="6"/>
    </row>
    <row r="69" spans="2:33" s="7" customFormat="1" ht="14.25" x14ac:dyDescent="0.45">
      <c r="B69" s="172"/>
      <c r="C69" s="207" t="str">
        <f>C467</f>
        <v xml:space="preserve">9. GESTÃO DA UNIDADE </v>
      </c>
      <c r="D69" s="64"/>
      <c r="E69" s="110"/>
      <c r="F69" s="94">
        <f>COUNTA(C469:C470,C472:C474)-G69</f>
        <v>5</v>
      </c>
      <c r="G69" s="94">
        <f>COUNTIF(H469:H473,"NA")</f>
        <v>0</v>
      </c>
      <c r="H69" s="54"/>
      <c r="I69" s="126" t="str">
        <f>F464</f>
        <v>Reprovado</v>
      </c>
      <c r="J69" s="219"/>
      <c r="K69" s="215"/>
      <c r="L69" s="215"/>
      <c r="M69" s="215"/>
      <c r="N69" s="215"/>
      <c r="O69" s="215"/>
      <c r="P69" s="215"/>
      <c r="Q69" s="211"/>
      <c r="R69" s="211"/>
      <c r="S69" s="211"/>
      <c r="T69" s="211"/>
      <c r="U69" s="211"/>
      <c r="V69" s="211"/>
      <c r="W69" s="211"/>
      <c r="X69" s="211"/>
      <c r="Y69" s="211"/>
      <c r="Z69" s="211"/>
      <c r="AB69" s="6"/>
      <c r="AC69" s="6"/>
      <c r="AD69" s="273"/>
      <c r="AG69" s="6"/>
    </row>
    <row r="70" spans="2:33" s="7" customFormat="1" x14ac:dyDescent="0.45">
      <c r="B70" s="172"/>
      <c r="C70" s="129" t="s">
        <v>273</v>
      </c>
      <c r="D70" s="130"/>
      <c r="E70" s="131"/>
      <c r="F70" s="132">
        <f>SUM(F61:F69)</f>
        <v>197</v>
      </c>
      <c r="G70" s="132">
        <f>SUM(G61:G69)</f>
        <v>0</v>
      </c>
      <c r="H70" s="54"/>
      <c r="I70" s="133" t="str">
        <f>IF(I71=8,"APROVADO","REPROVADO")</f>
        <v>REPROVADO</v>
      </c>
      <c r="J70" s="220" t="str">
        <f>'Lista VCP_ABR_2025(nao_editar)'!I70</f>
        <v>REPROVADO</v>
      </c>
      <c r="K70" s="215"/>
      <c r="L70" s="215"/>
      <c r="M70" s="215"/>
      <c r="N70" s="215"/>
      <c r="O70" s="215"/>
      <c r="P70" s="215"/>
      <c r="Q70" s="211"/>
      <c r="R70" s="211"/>
      <c r="S70" s="211"/>
      <c r="T70" s="211"/>
      <c r="U70" s="211"/>
      <c r="V70" s="211"/>
      <c r="W70" s="211"/>
      <c r="X70" s="211"/>
      <c r="Y70" s="211"/>
      <c r="Z70" s="211"/>
      <c r="AB70" s="6"/>
      <c r="AC70" s="6"/>
      <c r="AD70" s="273"/>
      <c r="AG70" s="6"/>
    </row>
    <row r="71" spans="2:33" s="7" customFormat="1" x14ac:dyDescent="0.45">
      <c r="B71" s="172"/>
      <c r="C71" s="27"/>
      <c r="D71" s="27"/>
      <c r="E71" s="54"/>
      <c r="F71" s="4"/>
      <c r="G71" s="4"/>
      <c r="H71" s="54"/>
      <c r="I71" s="6">
        <f>COUNTIF(I61:I69,"Aprovado")</f>
        <v>0</v>
      </c>
      <c r="J71" s="211"/>
      <c r="K71" s="215"/>
      <c r="L71" s="215"/>
      <c r="M71" s="215"/>
      <c r="N71" s="215"/>
      <c r="O71" s="215"/>
      <c r="P71" s="215"/>
      <c r="Q71" s="211"/>
      <c r="R71" s="211"/>
      <c r="S71" s="211"/>
      <c r="T71" s="211"/>
      <c r="U71" s="211"/>
      <c r="V71" s="211"/>
      <c r="W71" s="211"/>
      <c r="X71" s="211"/>
      <c r="Y71" s="211"/>
      <c r="Z71" s="211"/>
      <c r="AB71" s="6"/>
      <c r="AC71" s="6"/>
      <c r="AD71" s="273"/>
      <c r="AG71" s="6"/>
    </row>
    <row r="72" spans="2:33" ht="14.25" x14ac:dyDescent="0.45">
      <c r="B72" s="174"/>
      <c r="C72" s="89" t="s">
        <v>274</v>
      </c>
      <c r="D72" s="117"/>
      <c r="E72" s="118"/>
      <c r="F72" s="279">
        <f>SUM(F70:G70)</f>
        <v>197</v>
      </c>
      <c r="G72" s="280"/>
      <c r="H72" s="1"/>
      <c r="I72" s="1"/>
      <c r="J72"/>
    </row>
    <row r="73" spans="2:33" ht="14.25" x14ac:dyDescent="0.45">
      <c r="B73" s="174"/>
      <c r="C73" s="90" t="s">
        <v>210</v>
      </c>
      <c r="D73" s="117"/>
      <c r="E73" s="118"/>
      <c r="F73" s="279">
        <f ca="1">COUNTIF(F101:F474,"X")</f>
        <v>0</v>
      </c>
      <c r="G73" s="280"/>
      <c r="H73" s="1"/>
      <c r="I73" s="7"/>
      <c r="J73"/>
    </row>
    <row r="74" spans="2:33" ht="14.25" x14ac:dyDescent="0.45">
      <c r="B74" s="174"/>
      <c r="C74" s="262" t="s">
        <v>211</v>
      </c>
      <c r="D74" s="263"/>
      <c r="E74" s="264"/>
      <c r="F74" s="279">
        <f ca="1">F72-F73</f>
        <v>197</v>
      </c>
      <c r="G74" s="280"/>
      <c r="H74" s="28"/>
      <c r="J74"/>
    </row>
    <row r="75" spans="2:33" ht="14.25" x14ac:dyDescent="0.45">
      <c r="B75" s="174"/>
      <c r="C75" s="91" t="s">
        <v>554</v>
      </c>
      <c r="D75" s="265"/>
      <c r="E75" s="261"/>
      <c r="F75" s="298">
        <f>SUM(F90,F134,F150,F173,F197,F224,F362,F408,F457)</f>
        <v>97</v>
      </c>
      <c r="G75" s="299"/>
      <c r="H75" s="28"/>
      <c r="J75"/>
    </row>
    <row r="77" spans="2:33" x14ac:dyDescent="0.45">
      <c r="B77" s="1" t="s">
        <v>32</v>
      </c>
      <c r="C77" s="1"/>
      <c r="D77" s="1"/>
      <c r="E77" s="54"/>
      <c r="F77" s="1"/>
      <c r="G77" s="1"/>
      <c r="H77" s="1"/>
    </row>
    <row r="78" spans="2:33" x14ac:dyDescent="0.45">
      <c r="B78" s="1" t="s">
        <v>313</v>
      </c>
      <c r="C78" s="1"/>
      <c r="D78" s="1"/>
      <c r="E78" s="54"/>
      <c r="F78" s="1"/>
      <c r="G78" s="1"/>
      <c r="H78" s="1"/>
    </row>
    <row r="79" spans="2:33" x14ac:dyDescent="0.45">
      <c r="B79" s="1" t="s">
        <v>314</v>
      </c>
      <c r="C79" s="28"/>
      <c r="D79" s="28"/>
      <c r="E79" s="54"/>
      <c r="F79" s="28"/>
      <c r="G79" s="28"/>
      <c r="H79" s="28"/>
    </row>
    <row r="80" spans="2:33" x14ac:dyDescent="0.45">
      <c r="B80" s="31" t="s">
        <v>31</v>
      </c>
      <c r="C80" s="31"/>
      <c r="D80" s="31"/>
      <c r="E80" s="96"/>
      <c r="F80" s="31"/>
      <c r="G80" s="31"/>
      <c r="H80" s="7"/>
    </row>
    <row r="81" spans="2:33" x14ac:dyDescent="0.35">
      <c r="B81" s="32" t="s">
        <v>320</v>
      </c>
      <c r="C81" s="32"/>
      <c r="D81" s="32"/>
      <c r="E81" s="97"/>
      <c r="F81" s="27"/>
      <c r="G81" s="27"/>
      <c r="H81" s="27"/>
    </row>
    <row r="83" spans="2:33" ht="13.15" x14ac:dyDescent="0.45">
      <c r="B83" s="54"/>
      <c r="C83" s="134" t="s">
        <v>206</v>
      </c>
      <c r="D83" s="135"/>
      <c r="E83" s="136"/>
      <c r="F83" s="135"/>
      <c r="G83" s="137"/>
      <c r="H83" s="28"/>
      <c r="I83" s="83"/>
    </row>
    <row r="84" spans="2:33" x14ac:dyDescent="0.35">
      <c r="B84" s="54"/>
      <c r="C84" s="66" t="s">
        <v>306</v>
      </c>
      <c r="D84" s="65"/>
      <c r="E84" s="110"/>
      <c r="F84" s="281">
        <f>COUNTIF(K101:K130,"C")</f>
        <v>30</v>
      </c>
      <c r="G84" s="282"/>
      <c r="H84" s="28"/>
      <c r="I84" s="121"/>
    </row>
    <row r="85" spans="2:33" x14ac:dyDescent="0.35">
      <c r="B85" s="54"/>
      <c r="C85" s="66" t="s">
        <v>202</v>
      </c>
      <c r="D85" s="65"/>
      <c r="E85" s="110"/>
      <c r="F85" s="281">
        <f>COUNTIF(M101:M130,"CX")</f>
        <v>0</v>
      </c>
      <c r="G85" s="282"/>
      <c r="H85" s="28"/>
      <c r="I85" s="121"/>
    </row>
    <row r="86" spans="2:33" x14ac:dyDescent="0.35">
      <c r="B86" s="54"/>
      <c r="C86" s="66" t="s">
        <v>203</v>
      </c>
      <c r="D86" s="65"/>
      <c r="E86" s="110"/>
      <c r="F86" s="281">
        <f>COUNTIF(O101:O130,"CX")</f>
        <v>0</v>
      </c>
      <c r="G86" s="282"/>
      <c r="H86" s="28"/>
      <c r="I86" s="121"/>
    </row>
    <row r="87" spans="2:33" x14ac:dyDescent="0.35">
      <c r="B87" s="54"/>
      <c r="C87" s="66" t="s">
        <v>201</v>
      </c>
      <c r="D87" s="65"/>
      <c r="E87" s="110"/>
      <c r="F87" s="281">
        <f>F84-SUM(F85:G86)</f>
        <v>30</v>
      </c>
      <c r="G87" s="282"/>
      <c r="H87" s="28"/>
      <c r="I87" s="121"/>
    </row>
    <row r="88" spans="2:33" s="7" customFormat="1" ht="13.15" x14ac:dyDescent="0.4">
      <c r="B88" s="4"/>
      <c r="C88" s="67" t="s">
        <v>285</v>
      </c>
      <c r="D88" s="64"/>
      <c r="E88" s="112"/>
      <c r="F88" s="283">
        <f>F85/F84</f>
        <v>0</v>
      </c>
      <c r="G88" s="284"/>
      <c r="H88" s="27"/>
      <c r="I88" s="121"/>
      <c r="J88" s="6" t="str">
        <f>IF(F88&gt;=85%,"Aprovado","Reprovado")</f>
        <v>Reprovado</v>
      </c>
      <c r="K88" s="215"/>
      <c r="L88" s="215"/>
      <c r="M88" s="215"/>
      <c r="N88" s="215"/>
      <c r="O88" s="215"/>
      <c r="P88" s="215"/>
      <c r="Q88" s="211"/>
      <c r="R88" s="211"/>
      <c r="S88" s="211"/>
      <c r="T88" s="211"/>
      <c r="U88" s="211"/>
      <c r="V88" s="211"/>
      <c r="W88" s="211"/>
      <c r="X88" s="211"/>
      <c r="Y88" s="211"/>
      <c r="Z88" s="211"/>
      <c r="AB88" s="6"/>
      <c r="AC88" s="6"/>
      <c r="AD88" s="273"/>
      <c r="AG88" s="6"/>
    </row>
    <row r="89" spans="2:33" ht="13.15" x14ac:dyDescent="0.4">
      <c r="B89" s="54"/>
      <c r="C89" s="58"/>
      <c r="D89" s="28"/>
      <c r="E89" s="54"/>
      <c r="F89" s="92"/>
      <c r="G89" s="92"/>
      <c r="H89" s="28"/>
      <c r="I89" s="121"/>
      <c r="J89" s="9"/>
    </row>
    <row r="90" spans="2:33" x14ac:dyDescent="0.35">
      <c r="B90" s="54"/>
      <c r="C90" s="66" t="s">
        <v>275</v>
      </c>
      <c r="D90" s="65"/>
      <c r="E90" s="110"/>
      <c r="F90" s="281">
        <f>COUNTIF(L101:L130,"CMP")</f>
        <v>11</v>
      </c>
      <c r="G90" s="282"/>
      <c r="H90" s="28"/>
      <c r="I90" s="121"/>
      <c r="J90" s="9"/>
    </row>
    <row r="91" spans="2:33" x14ac:dyDescent="0.35">
      <c r="B91" s="54"/>
      <c r="C91" s="66" t="s">
        <v>202</v>
      </c>
      <c r="D91" s="65"/>
      <c r="E91" s="110"/>
      <c r="F91" s="281">
        <f>COUNTIF(N101:N130,"CCMPX")</f>
        <v>0</v>
      </c>
      <c r="G91" s="282"/>
      <c r="H91" s="28"/>
      <c r="I91" s="121"/>
      <c r="J91" s="9"/>
    </row>
    <row r="92" spans="2:33" x14ac:dyDescent="0.35">
      <c r="B92" s="54"/>
      <c r="C92" s="66" t="s">
        <v>203</v>
      </c>
      <c r="D92" s="65"/>
      <c r="E92" s="110"/>
      <c r="F92" s="281">
        <f>COUNTIF(P101:P130,"CCMPX")</f>
        <v>0</v>
      </c>
      <c r="G92" s="282"/>
      <c r="H92" s="28"/>
      <c r="I92" s="121"/>
      <c r="J92" s="9"/>
    </row>
    <row r="93" spans="2:33" x14ac:dyDescent="0.35">
      <c r="B93" s="54"/>
      <c r="C93" s="66" t="s">
        <v>201</v>
      </c>
      <c r="D93" s="65"/>
      <c r="E93" s="110"/>
      <c r="F93" s="281">
        <f>F90-SUM(F91:G92)</f>
        <v>11</v>
      </c>
      <c r="G93" s="282"/>
      <c r="H93" s="28"/>
      <c r="I93" s="121"/>
      <c r="J93" s="9"/>
    </row>
    <row r="94" spans="2:33" s="7" customFormat="1" ht="13.15" x14ac:dyDescent="0.4">
      <c r="B94" s="4"/>
      <c r="C94" s="67" t="s">
        <v>285</v>
      </c>
      <c r="D94" s="64"/>
      <c r="E94" s="112"/>
      <c r="F94" s="283">
        <f>F91/F90</f>
        <v>0</v>
      </c>
      <c r="G94" s="284"/>
      <c r="H94" s="27"/>
      <c r="I94" s="121"/>
      <c r="J94" s="6" t="str">
        <f>IF(F94&lt;100%,"Reprovado","Aprovado")</f>
        <v>Reprovado</v>
      </c>
      <c r="K94" s="215"/>
      <c r="L94" s="215"/>
      <c r="M94" s="215"/>
      <c r="N94" s="215"/>
      <c r="O94" s="215"/>
      <c r="P94" s="215"/>
      <c r="Q94" s="211"/>
      <c r="R94" s="211"/>
      <c r="S94" s="211"/>
      <c r="T94" s="211"/>
      <c r="U94" s="211"/>
      <c r="V94" s="211"/>
      <c r="W94" s="211"/>
      <c r="X94" s="211"/>
      <c r="Y94" s="211"/>
      <c r="Z94" s="211"/>
      <c r="AB94" s="6"/>
      <c r="AC94" s="6"/>
      <c r="AD94" s="273"/>
      <c r="AG94" s="6"/>
    </row>
    <row r="95" spans="2:33" ht="13.15" x14ac:dyDescent="0.4">
      <c r="B95" s="54"/>
      <c r="C95" s="58"/>
      <c r="D95" s="28"/>
      <c r="E95" s="54"/>
      <c r="F95" s="293"/>
      <c r="G95" s="294"/>
      <c r="H95" s="28"/>
      <c r="I95" s="122"/>
    </row>
    <row r="96" spans="2:33" x14ac:dyDescent="0.35">
      <c r="B96" s="54"/>
      <c r="C96" s="1"/>
      <c r="D96" s="1"/>
      <c r="E96" s="54"/>
      <c r="F96" s="287" t="s">
        <v>304</v>
      </c>
      <c r="G96" s="288"/>
      <c r="H96" s="1"/>
      <c r="I96" s="121"/>
    </row>
    <row r="97" spans="2:16" ht="13.15" x14ac:dyDescent="0.45">
      <c r="B97" s="54"/>
      <c r="C97" s="138" t="s">
        <v>276</v>
      </c>
      <c r="D97" s="135"/>
      <c r="E97" s="139"/>
      <c r="F97" s="277" t="str">
        <f>IF(SUM(F88,F94)&gt;=AB5,"Aprovado","Reprovado")</f>
        <v>Reprovado</v>
      </c>
      <c r="G97" s="278"/>
      <c r="H97" s="28"/>
      <c r="I97" s="121"/>
    </row>
    <row r="98" spans="2:16" x14ac:dyDescent="0.35">
      <c r="F98" s="294"/>
      <c r="G98" s="294"/>
    </row>
    <row r="99" spans="2:16" x14ac:dyDescent="0.35">
      <c r="B99" s="41"/>
      <c r="D99" s="9"/>
      <c r="F99" s="141" t="s">
        <v>272</v>
      </c>
      <c r="G99" s="145"/>
      <c r="H99" s="9"/>
    </row>
    <row r="100" spans="2:16" x14ac:dyDescent="0.35">
      <c r="B100" s="140"/>
      <c r="C100" s="141" t="s">
        <v>34</v>
      </c>
      <c r="D100" s="142" t="s">
        <v>0</v>
      </c>
      <c r="E100" s="143" t="s">
        <v>271</v>
      </c>
      <c r="F100" s="142" t="s">
        <v>33</v>
      </c>
      <c r="G100" s="142" t="s">
        <v>1</v>
      </c>
      <c r="H100" s="142" t="s">
        <v>238</v>
      </c>
      <c r="I100" s="144" t="s">
        <v>204</v>
      </c>
      <c r="J100" s="214"/>
      <c r="K100" s="217" t="s">
        <v>0</v>
      </c>
      <c r="L100" s="217" t="s">
        <v>301</v>
      </c>
      <c r="M100" s="217" t="s">
        <v>299</v>
      </c>
      <c r="N100" s="217" t="s">
        <v>302</v>
      </c>
      <c r="O100" s="217" t="s">
        <v>300</v>
      </c>
      <c r="P100" s="217" t="s">
        <v>303</v>
      </c>
    </row>
    <row r="101" spans="2:16" ht="45" customHeight="1" x14ac:dyDescent="0.45">
      <c r="B101" s="146" t="s">
        <v>2</v>
      </c>
      <c r="C101" s="26" t="s">
        <v>405</v>
      </c>
      <c r="D101" s="10" t="s">
        <v>0</v>
      </c>
      <c r="E101" s="23" t="s">
        <v>271</v>
      </c>
      <c r="F101" s="158"/>
      <c r="G101" s="158"/>
      <c r="H101" s="93"/>
      <c r="I101" s="166"/>
      <c r="J101" s="214"/>
      <c r="K101" s="214" t="str">
        <f>CONCATENATE(D101,H101)</f>
        <v>C</v>
      </c>
      <c r="L101" s="214" t="str">
        <f>CONCATENATE(E101,H101)</f>
        <v>CMP</v>
      </c>
      <c r="M101" s="214" t="str">
        <f>CONCATENATE(D101,F101)</f>
        <v>C</v>
      </c>
      <c r="N101" s="214" t="str">
        <f>CONCATENATE(D101,E101,F101)</f>
        <v>CCMP</v>
      </c>
      <c r="O101" s="214" t="str">
        <f>CONCATENATE(D101,G101)</f>
        <v>C</v>
      </c>
      <c r="P101" s="214" t="str">
        <f>CONCATENATE(D101,E101,G101)</f>
        <v>CCMP</v>
      </c>
    </row>
    <row r="102" spans="2:16" ht="34.5" customHeight="1" x14ac:dyDescent="0.45">
      <c r="B102" s="146" t="s">
        <v>3</v>
      </c>
      <c r="C102" s="26" t="s">
        <v>555</v>
      </c>
      <c r="D102" s="10" t="s">
        <v>0</v>
      </c>
      <c r="E102" s="23"/>
      <c r="F102" s="158"/>
      <c r="G102" s="158"/>
      <c r="H102" s="93"/>
      <c r="I102" s="166"/>
      <c r="J102" s="214"/>
      <c r="K102" s="214" t="str">
        <f>CONCATENATE(D102,H102)</f>
        <v>C</v>
      </c>
      <c r="L102" s="214" t="str">
        <f t="shared" ref="L102:L130" si="0">CONCATENATE(E102,H102)</f>
        <v/>
      </c>
      <c r="M102" s="214" t="str">
        <f t="shared" ref="M102:M130" si="1">CONCATENATE(D102,F102)</f>
        <v>C</v>
      </c>
      <c r="N102" s="214" t="str">
        <f t="shared" ref="N102:N130" si="2">CONCATENATE(D102,E102,F102)</f>
        <v>C</v>
      </c>
      <c r="O102" s="214" t="str">
        <f t="shared" ref="O102:O130" si="3">CONCATENATE(D102,G102)</f>
        <v>C</v>
      </c>
      <c r="P102" s="214" t="str">
        <f t="shared" ref="P102:P130" si="4">CONCATENATE(D102,E102,G102)</f>
        <v>C</v>
      </c>
    </row>
    <row r="103" spans="2:16" ht="40.5" customHeight="1" x14ac:dyDescent="0.45">
      <c r="B103" s="146" t="s">
        <v>4</v>
      </c>
      <c r="C103" s="26" t="s">
        <v>556</v>
      </c>
      <c r="D103" s="10" t="s">
        <v>0</v>
      </c>
      <c r="E103" s="23"/>
      <c r="F103" s="158"/>
      <c r="G103" s="158"/>
      <c r="H103" s="93"/>
      <c r="I103" s="166"/>
      <c r="J103" s="214"/>
      <c r="K103" s="214" t="str">
        <f>CONCATENATE(D103,H103)</f>
        <v>C</v>
      </c>
      <c r="L103" s="214" t="str">
        <f t="shared" si="0"/>
        <v/>
      </c>
      <c r="M103" s="214" t="str">
        <f t="shared" si="1"/>
        <v>C</v>
      </c>
      <c r="N103" s="214" t="str">
        <f t="shared" si="2"/>
        <v>C</v>
      </c>
      <c r="O103" s="214" t="str">
        <f t="shared" si="3"/>
        <v>C</v>
      </c>
      <c r="P103" s="214" t="str">
        <f t="shared" si="4"/>
        <v>C</v>
      </c>
    </row>
    <row r="104" spans="2:16" ht="69.75" customHeight="1" x14ac:dyDescent="0.45">
      <c r="B104" s="146" t="s">
        <v>5</v>
      </c>
      <c r="C104" s="26" t="s">
        <v>411</v>
      </c>
      <c r="D104" s="10" t="s">
        <v>0</v>
      </c>
      <c r="E104" s="23"/>
      <c r="F104" s="158"/>
      <c r="G104" s="158"/>
      <c r="H104" s="93"/>
      <c r="I104" s="166"/>
      <c r="J104" s="214"/>
      <c r="K104" s="214" t="str">
        <f t="shared" ref="K104:K130" si="5">CONCATENATE(D104,H104)</f>
        <v>C</v>
      </c>
      <c r="L104" s="214" t="str">
        <f t="shared" si="0"/>
        <v/>
      </c>
      <c r="M104" s="214" t="str">
        <f t="shared" si="1"/>
        <v>C</v>
      </c>
      <c r="N104" s="214" t="str">
        <f t="shared" si="2"/>
        <v>C</v>
      </c>
      <c r="O104" s="214" t="str">
        <f t="shared" si="3"/>
        <v>C</v>
      </c>
      <c r="P104" s="214" t="str">
        <f t="shared" si="4"/>
        <v>C</v>
      </c>
    </row>
    <row r="105" spans="2:16" x14ac:dyDescent="0.45">
      <c r="B105" s="146" t="s">
        <v>6</v>
      </c>
      <c r="C105" s="26" t="s">
        <v>406</v>
      </c>
      <c r="D105" s="10" t="s">
        <v>0</v>
      </c>
      <c r="E105" s="23" t="s">
        <v>271</v>
      </c>
      <c r="F105" s="158"/>
      <c r="G105" s="158"/>
      <c r="H105" s="93"/>
      <c r="I105" s="166"/>
      <c r="J105" s="214"/>
      <c r="K105" s="214" t="str">
        <f t="shared" si="5"/>
        <v>C</v>
      </c>
      <c r="L105" s="214" t="str">
        <f t="shared" si="0"/>
        <v>CMP</v>
      </c>
      <c r="M105" s="214" t="str">
        <f t="shared" si="1"/>
        <v>C</v>
      </c>
      <c r="N105" s="214" t="str">
        <f t="shared" si="2"/>
        <v>CCMP</v>
      </c>
      <c r="O105" s="214" t="str">
        <f t="shared" si="3"/>
        <v>C</v>
      </c>
      <c r="P105" s="214" t="str">
        <f t="shared" si="4"/>
        <v>CCMP</v>
      </c>
    </row>
    <row r="106" spans="2:16" ht="49.5" customHeight="1" x14ac:dyDescent="0.45">
      <c r="B106" s="146" t="s">
        <v>7</v>
      </c>
      <c r="C106" s="26" t="s">
        <v>557</v>
      </c>
      <c r="D106" s="10" t="s">
        <v>0</v>
      </c>
      <c r="E106" s="23"/>
      <c r="F106" s="158"/>
      <c r="G106" s="158"/>
      <c r="H106" s="93"/>
      <c r="I106" s="166"/>
      <c r="J106" s="214"/>
      <c r="K106" s="214" t="str">
        <f t="shared" si="5"/>
        <v>C</v>
      </c>
      <c r="L106" s="214" t="str">
        <f t="shared" si="0"/>
        <v/>
      </c>
      <c r="M106" s="214" t="str">
        <f t="shared" si="1"/>
        <v>C</v>
      </c>
      <c r="N106" s="214" t="str">
        <f t="shared" si="2"/>
        <v>C</v>
      </c>
      <c r="O106" s="214" t="str">
        <f t="shared" si="3"/>
        <v>C</v>
      </c>
      <c r="P106" s="214" t="str">
        <f t="shared" si="4"/>
        <v>C</v>
      </c>
    </row>
    <row r="107" spans="2:16" ht="25.5" x14ac:dyDescent="0.45">
      <c r="B107" s="146" t="s">
        <v>8</v>
      </c>
      <c r="C107" s="185" t="s">
        <v>358</v>
      </c>
      <c r="D107" s="10" t="s">
        <v>0</v>
      </c>
      <c r="E107" s="23"/>
      <c r="F107" s="158"/>
      <c r="G107" s="158"/>
      <c r="H107" s="93"/>
      <c r="I107" s="166"/>
      <c r="J107" s="214"/>
      <c r="K107" s="214" t="str">
        <f t="shared" si="5"/>
        <v>C</v>
      </c>
      <c r="L107" s="214" t="str">
        <f t="shared" si="0"/>
        <v/>
      </c>
      <c r="M107" s="214" t="str">
        <f t="shared" si="1"/>
        <v>C</v>
      </c>
      <c r="N107" s="214" t="str">
        <f t="shared" si="2"/>
        <v>C</v>
      </c>
      <c r="O107" s="214" t="str">
        <f t="shared" si="3"/>
        <v>C</v>
      </c>
      <c r="P107" s="214" t="str">
        <f t="shared" si="4"/>
        <v>C</v>
      </c>
    </row>
    <row r="108" spans="2:16" ht="51" x14ac:dyDescent="0.45">
      <c r="B108" s="146" t="s">
        <v>9</v>
      </c>
      <c r="C108" s="26" t="s">
        <v>412</v>
      </c>
      <c r="D108" s="10" t="s">
        <v>0</v>
      </c>
      <c r="E108" s="23"/>
      <c r="F108" s="158"/>
      <c r="G108" s="158"/>
      <c r="H108" s="93"/>
      <c r="I108" s="166"/>
      <c r="J108" s="214"/>
      <c r="K108" s="214" t="str">
        <f t="shared" si="5"/>
        <v>C</v>
      </c>
      <c r="L108" s="214" t="str">
        <f t="shared" si="0"/>
        <v/>
      </c>
      <c r="M108" s="214" t="str">
        <f t="shared" si="1"/>
        <v>C</v>
      </c>
      <c r="N108" s="214" t="str">
        <f t="shared" si="2"/>
        <v>C</v>
      </c>
      <c r="O108" s="214" t="str">
        <f t="shared" si="3"/>
        <v>C</v>
      </c>
      <c r="P108" s="214" t="str">
        <f t="shared" si="4"/>
        <v>C</v>
      </c>
    </row>
    <row r="109" spans="2:16" ht="25.5" x14ac:dyDescent="0.45">
      <c r="B109" s="146" t="s">
        <v>10</v>
      </c>
      <c r="C109" s="26" t="s">
        <v>359</v>
      </c>
      <c r="D109" s="10" t="s">
        <v>0</v>
      </c>
      <c r="E109" s="23"/>
      <c r="F109" s="158"/>
      <c r="G109" s="158"/>
      <c r="H109" s="93"/>
      <c r="I109" s="166"/>
      <c r="J109" s="214"/>
      <c r="K109" s="214" t="str">
        <f t="shared" si="5"/>
        <v>C</v>
      </c>
      <c r="L109" s="214" t="str">
        <f t="shared" si="0"/>
        <v/>
      </c>
      <c r="M109" s="214" t="str">
        <f t="shared" si="1"/>
        <v>C</v>
      </c>
      <c r="N109" s="214" t="str">
        <f t="shared" si="2"/>
        <v>C</v>
      </c>
      <c r="O109" s="214" t="str">
        <f t="shared" si="3"/>
        <v>C</v>
      </c>
      <c r="P109" s="214" t="str">
        <f t="shared" si="4"/>
        <v>C</v>
      </c>
    </row>
    <row r="110" spans="2:16" ht="21" customHeight="1" x14ac:dyDescent="0.45">
      <c r="B110" s="146" t="s">
        <v>11</v>
      </c>
      <c r="C110" s="26" t="s">
        <v>360</v>
      </c>
      <c r="D110" s="10" t="s">
        <v>0</v>
      </c>
      <c r="E110" s="23"/>
      <c r="F110" s="158"/>
      <c r="G110" s="158"/>
      <c r="H110" s="93"/>
      <c r="I110" s="166"/>
      <c r="J110" s="214"/>
      <c r="K110" s="214" t="str">
        <f t="shared" si="5"/>
        <v>C</v>
      </c>
      <c r="L110" s="214" t="str">
        <f t="shared" si="0"/>
        <v/>
      </c>
      <c r="M110" s="214" t="str">
        <f>CONCATENATE(D110,F110)</f>
        <v>C</v>
      </c>
      <c r="N110" s="214" t="str">
        <f>CONCATENATE(D110,E110,F110)</f>
        <v>C</v>
      </c>
      <c r="O110" s="214" t="str">
        <f t="shared" si="3"/>
        <v>C</v>
      </c>
      <c r="P110" s="214" t="str">
        <f t="shared" si="4"/>
        <v>C</v>
      </c>
    </row>
    <row r="111" spans="2:16" x14ac:dyDescent="0.45">
      <c r="B111" s="146" t="s">
        <v>12</v>
      </c>
      <c r="C111" s="26" t="s">
        <v>361</v>
      </c>
      <c r="D111" s="10" t="s">
        <v>0</v>
      </c>
      <c r="E111" s="23"/>
      <c r="F111" s="158"/>
      <c r="G111" s="158"/>
      <c r="H111" s="93"/>
      <c r="I111" s="166"/>
      <c r="J111" s="214"/>
      <c r="K111" s="214" t="str">
        <f t="shared" si="5"/>
        <v>C</v>
      </c>
      <c r="L111" s="214" t="str">
        <f t="shared" si="0"/>
        <v/>
      </c>
      <c r="M111" s="214" t="str">
        <f>CONCATENATE(D111,F111)</f>
        <v>C</v>
      </c>
      <c r="N111" s="214" t="str">
        <f>CONCATENATE(D111,E111,F111)</f>
        <v>C</v>
      </c>
      <c r="O111" s="214" t="str">
        <f t="shared" si="3"/>
        <v>C</v>
      </c>
      <c r="P111" s="214" t="str">
        <f t="shared" si="4"/>
        <v>C</v>
      </c>
    </row>
    <row r="112" spans="2:16" ht="27" customHeight="1" x14ac:dyDescent="0.45">
      <c r="B112" s="146" t="s">
        <v>13</v>
      </c>
      <c r="C112" s="26" t="s">
        <v>413</v>
      </c>
      <c r="D112" s="10" t="s">
        <v>0</v>
      </c>
      <c r="E112" s="23"/>
      <c r="F112" s="158"/>
      <c r="G112" s="158"/>
      <c r="H112" s="93"/>
      <c r="I112" s="166"/>
      <c r="J112" s="214"/>
      <c r="K112" s="214" t="str">
        <f t="shared" si="5"/>
        <v>C</v>
      </c>
      <c r="L112" s="214" t="str">
        <f t="shared" si="0"/>
        <v/>
      </c>
      <c r="M112" s="214" t="str">
        <f t="shared" si="1"/>
        <v>C</v>
      </c>
      <c r="N112" s="214" t="str">
        <f t="shared" si="2"/>
        <v>C</v>
      </c>
      <c r="O112" s="214" t="str">
        <f t="shared" si="3"/>
        <v>C</v>
      </c>
      <c r="P112" s="214" t="str">
        <f t="shared" si="4"/>
        <v>C</v>
      </c>
    </row>
    <row r="113" spans="2:16" ht="25.5" x14ac:dyDescent="0.45">
      <c r="B113" s="146" t="s">
        <v>14</v>
      </c>
      <c r="C113" s="26" t="s">
        <v>362</v>
      </c>
      <c r="D113" s="10" t="s">
        <v>0</v>
      </c>
      <c r="E113" s="23"/>
      <c r="F113" s="158"/>
      <c r="G113" s="158"/>
      <c r="H113" s="93"/>
      <c r="I113" s="168"/>
      <c r="J113" s="214"/>
      <c r="K113" s="214" t="str">
        <f t="shared" si="5"/>
        <v>C</v>
      </c>
      <c r="L113" s="214" t="str">
        <f t="shared" si="0"/>
        <v/>
      </c>
      <c r="M113" s="214" t="str">
        <f t="shared" si="1"/>
        <v>C</v>
      </c>
      <c r="N113" s="214" t="str">
        <f t="shared" si="2"/>
        <v>C</v>
      </c>
      <c r="O113" s="214" t="str">
        <f t="shared" si="3"/>
        <v>C</v>
      </c>
      <c r="P113" s="214" t="str">
        <f t="shared" si="4"/>
        <v>C</v>
      </c>
    </row>
    <row r="114" spans="2:16" ht="25.5" x14ac:dyDescent="0.45">
      <c r="B114" s="146" t="s">
        <v>15</v>
      </c>
      <c r="C114" s="26" t="s">
        <v>363</v>
      </c>
      <c r="D114" s="10" t="s">
        <v>0</v>
      </c>
      <c r="E114" s="23"/>
      <c r="F114" s="158"/>
      <c r="G114" s="158"/>
      <c r="H114" s="93"/>
      <c r="I114" s="166"/>
      <c r="J114" s="214"/>
      <c r="K114" s="214" t="str">
        <f t="shared" si="5"/>
        <v>C</v>
      </c>
      <c r="L114" s="214" t="str">
        <f t="shared" si="0"/>
        <v/>
      </c>
      <c r="M114" s="214" t="str">
        <f t="shared" si="1"/>
        <v>C</v>
      </c>
      <c r="N114" s="214" t="str">
        <f t="shared" si="2"/>
        <v>C</v>
      </c>
      <c r="O114" s="214" t="str">
        <f t="shared" si="3"/>
        <v>C</v>
      </c>
      <c r="P114" s="214" t="str">
        <f t="shared" si="4"/>
        <v>C</v>
      </c>
    </row>
    <row r="115" spans="2:16" ht="25.5" x14ac:dyDescent="0.45">
      <c r="B115" s="146" t="s">
        <v>16</v>
      </c>
      <c r="C115" s="26" t="s">
        <v>414</v>
      </c>
      <c r="D115" s="10" t="s">
        <v>0</v>
      </c>
      <c r="E115" s="23"/>
      <c r="F115" s="158"/>
      <c r="G115" s="158"/>
      <c r="H115" s="93"/>
      <c r="I115" s="166"/>
      <c r="J115" s="214"/>
      <c r="K115" s="214" t="str">
        <f t="shared" si="5"/>
        <v>C</v>
      </c>
      <c r="L115" s="214" t="str">
        <f t="shared" si="0"/>
        <v/>
      </c>
      <c r="M115" s="214" t="str">
        <f t="shared" si="1"/>
        <v>C</v>
      </c>
      <c r="N115" s="214" t="str">
        <f t="shared" si="2"/>
        <v>C</v>
      </c>
      <c r="O115" s="214" t="str">
        <f t="shared" si="3"/>
        <v>C</v>
      </c>
      <c r="P115" s="214" t="str">
        <f t="shared" si="4"/>
        <v>C</v>
      </c>
    </row>
    <row r="116" spans="2:16" ht="25.5" x14ac:dyDescent="0.45">
      <c r="B116" s="146" t="s">
        <v>17</v>
      </c>
      <c r="C116" s="26" t="s">
        <v>593</v>
      </c>
      <c r="D116" s="10" t="s">
        <v>0</v>
      </c>
      <c r="E116" s="23"/>
      <c r="F116" s="158"/>
      <c r="G116" s="158"/>
      <c r="H116" s="93"/>
      <c r="I116" s="166"/>
      <c r="J116" s="214"/>
      <c r="K116" s="214" t="str">
        <f t="shared" si="5"/>
        <v>C</v>
      </c>
      <c r="L116" s="214" t="str">
        <f t="shared" si="0"/>
        <v/>
      </c>
      <c r="M116" s="214" t="str">
        <f t="shared" si="1"/>
        <v>C</v>
      </c>
      <c r="N116" s="214" t="str">
        <f t="shared" si="2"/>
        <v>C</v>
      </c>
      <c r="O116" s="214" t="str">
        <f t="shared" si="3"/>
        <v>C</v>
      </c>
      <c r="P116" s="214" t="str">
        <f t="shared" si="4"/>
        <v>C</v>
      </c>
    </row>
    <row r="117" spans="2:16" ht="48" customHeight="1" x14ac:dyDescent="0.45">
      <c r="B117" s="146" t="s">
        <v>18</v>
      </c>
      <c r="C117" s="26" t="s">
        <v>558</v>
      </c>
      <c r="D117" s="10" t="s">
        <v>0</v>
      </c>
      <c r="E117" s="23"/>
      <c r="F117" s="158"/>
      <c r="G117" s="158"/>
      <c r="H117" s="93"/>
      <c r="I117" s="166"/>
      <c r="J117" s="214"/>
      <c r="K117" s="214" t="str">
        <f t="shared" si="5"/>
        <v>C</v>
      </c>
      <c r="L117" s="214" t="str">
        <f t="shared" si="0"/>
        <v/>
      </c>
      <c r="M117" s="214" t="str">
        <f t="shared" si="1"/>
        <v>C</v>
      </c>
      <c r="N117" s="214" t="str">
        <f t="shared" si="2"/>
        <v>C</v>
      </c>
      <c r="O117" s="214" t="str">
        <f t="shared" si="3"/>
        <v>C</v>
      </c>
      <c r="P117" s="214" t="str">
        <f t="shared" si="4"/>
        <v>C</v>
      </c>
    </row>
    <row r="118" spans="2:16" ht="36.75" customHeight="1" x14ac:dyDescent="0.45">
      <c r="B118" s="146" t="s">
        <v>19</v>
      </c>
      <c r="C118" s="26" t="s">
        <v>594</v>
      </c>
      <c r="D118" s="10" t="s">
        <v>0</v>
      </c>
      <c r="E118" s="23"/>
      <c r="F118" s="158"/>
      <c r="G118" s="158"/>
      <c r="H118" s="93"/>
      <c r="I118" s="166"/>
      <c r="J118" s="214"/>
      <c r="K118" s="214" t="str">
        <f t="shared" si="5"/>
        <v>C</v>
      </c>
      <c r="L118" s="214" t="str">
        <f t="shared" si="0"/>
        <v/>
      </c>
      <c r="M118" s="214" t="str">
        <f t="shared" si="1"/>
        <v>C</v>
      </c>
      <c r="N118" s="214" t="str">
        <f t="shared" si="2"/>
        <v>C</v>
      </c>
      <c r="O118" s="214" t="str">
        <f t="shared" si="3"/>
        <v>C</v>
      </c>
      <c r="P118" s="214" t="str">
        <f t="shared" si="4"/>
        <v>C</v>
      </c>
    </row>
    <row r="119" spans="2:16" ht="36.75" customHeight="1" x14ac:dyDescent="0.35">
      <c r="B119" s="146" t="s">
        <v>315</v>
      </c>
      <c r="C119" s="26" t="s">
        <v>407</v>
      </c>
      <c r="D119" s="10" t="s">
        <v>0</v>
      </c>
      <c r="E119" s="184" t="s">
        <v>271</v>
      </c>
      <c r="F119" s="158"/>
      <c r="G119" s="158"/>
      <c r="H119" s="93"/>
      <c r="I119" s="169"/>
      <c r="J119" s="214"/>
      <c r="K119" s="214" t="str">
        <f t="shared" si="5"/>
        <v>C</v>
      </c>
      <c r="L119" s="214" t="str">
        <f t="shared" si="0"/>
        <v>CMP</v>
      </c>
      <c r="M119" s="214" t="str">
        <f t="shared" si="1"/>
        <v>C</v>
      </c>
      <c r="N119" s="214" t="str">
        <f t="shared" si="2"/>
        <v>CCMP</v>
      </c>
      <c r="O119" s="214" t="str">
        <f t="shared" si="3"/>
        <v>C</v>
      </c>
      <c r="P119" s="214" t="str">
        <f t="shared" si="4"/>
        <v>CCMP</v>
      </c>
    </row>
    <row r="120" spans="2:16" ht="38.25" x14ac:dyDescent="0.35">
      <c r="B120" s="146" t="s">
        <v>20</v>
      </c>
      <c r="C120" s="186" t="s">
        <v>408</v>
      </c>
      <c r="D120" s="10" t="s">
        <v>0</v>
      </c>
      <c r="E120" s="100"/>
      <c r="F120" s="158"/>
      <c r="G120" s="158"/>
      <c r="H120" s="93"/>
      <c r="I120" s="166"/>
      <c r="J120" s="214"/>
      <c r="K120" s="214" t="str">
        <f t="shared" si="5"/>
        <v>C</v>
      </c>
      <c r="L120" s="214" t="str">
        <f t="shared" si="0"/>
        <v/>
      </c>
      <c r="M120" s="214" t="str">
        <f t="shared" si="1"/>
        <v>C</v>
      </c>
      <c r="N120" s="214" t="str">
        <f t="shared" si="2"/>
        <v>C</v>
      </c>
      <c r="O120" s="214" t="str">
        <f t="shared" si="3"/>
        <v>C</v>
      </c>
      <c r="P120" s="214" t="str">
        <f t="shared" si="4"/>
        <v>C</v>
      </c>
    </row>
    <row r="121" spans="2:16" ht="25.5" x14ac:dyDescent="0.35">
      <c r="B121" s="147" t="s">
        <v>21</v>
      </c>
      <c r="C121" s="26" t="s">
        <v>595</v>
      </c>
      <c r="D121" s="10" t="s">
        <v>0</v>
      </c>
      <c r="E121" s="119"/>
      <c r="F121" s="158"/>
      <c r="G121" s="158"/>
      <c r="H121" s="93"/>
      <c r="I121" s="167"/>
      <c r="J121" s="214"/>
      <c r="K121" s="214" t="str">
        <f t="shared" si="5"/>
        <v>C</v>
      </c>
      <c r="L121" s="214" t="str">
        <f t="shared" si="0"/>
        <v/>
      </c>
      <c r="M121" s="214" t="str">
        <f t="shared" si="1"/>
        <v>C</v>
      </c>
      <c r="N121" s="214" t="str">
        <f t="shared" si="2"/>
        <v>C</v>
      </c>
      <c r="O121" s="214" t="str">
        <f t="shared" si="3"/>
        <v>C</v>
      </c>
      <c r="P121" s="214" t="str">
        <f t="shared" si="4"/>
        <v>C</v>
      </c>
    </row>
    <row r="122" spans="2:16" ht="25.5" x14ac:dyDescent="0.35">
      <c r="B122" s="146" t="s">
        <v>22</v>
      </c>
      <c r="C122" s="26" t="s">
        <v>364</v>
      </c>
      <c r="D122" s="10" t="s">
        <v>0</v>
      </c>
      <c r="E122" s="119" t="s">
        <v>271</v>
      </c>
      <c r="F122" s="158"/>
      <c r="G122" s="158"/>
      <c r="H122" s="93"/>
      <c r="I122" s="166"/>
      <c r="J122" s="214"/>
      <c r="K122" s="214" t="str">
        <f t="shared" si="5"/>
        <v>C</v>
      </c>
      <c r="L122" s="214" t="str">
        <f t="shared" si="0"/>
        <v>CMP</v>
      </c>
      <c r="M122" s="214" t="str">
        <f t="shared" si="1"/>
        <v>C</v>
      </c>
      <c r="N122" s="214" t="str">
        <f t="shared" si="2"/>
        <v>CCMP</v>
      </c>
      <c r="O122" s="214" t="str">
        <f t="shared" si="3"/>
        <v>C</v>
      </c>
      <c r="P122" s="214" t="str">
        <f t="shared" si="4"/>
        <v>CCMP</v>
      </c>
    </row>
    <row r="123" spans="2:16" ht="33" customHeight="1" x14ac:dyDescent="0.35">
      <c r="B123" s="146" t="s">
        <v>23</v>
      </c>
      <c r="C123" s="26" t="s">
        <v>596</v>
      </c>
      <c r="D123" s="10" t="s">
        <v>0</v>
      </c>
      <c r="E123" s="119" t="s">
        <v>271</v>
      </c>
      <c r="F123" s="158"/>
      <c r="G123" s="158"/>
      <c r="H123" s="93"/>
      <c r="I123" s="166"/>
      <c r="J123" s="214"/>
      <c r="K123" s="214" t="str">
        <f t="shared" si="5"/>
        <v>C</v>
      </c>
      <c r="L123" s="214" t="str">
        <f t="shared" si="0"/>
        <v>CMP</v>
      </c>
      <c r="M123" s="214" t="str">
        <f t="shared" si="1"/>
        <v>C</v>
      </c>
      <c r="N123" s="214" t="str">
        <f t="shared" si="2"/>
        <v>CCMP</v>
      </c>
      <c r="O123" s="214" t="str">
        <f t="shared" si="3"/>
        <v>C</v>
      </c>
      <c r="P123" s="214" t="str">
        <f t="shared" si="4"/>
        <v>CCMP</v>
      </c>
    </row>
    <row r="124" spans="2:16" ht="38.25" x14ac:dyDescent="0.35">
      <c r="B124" s="146" t="s">
        <v>24</v>
      </c>
      <c r="C124" s="26" t="s">
        <v>365</v>
      </c>
      <c r="D124" s="10" t="s">
        <v>0</v>
      </c>
      <c r="E124" s="119"/>
      <c r="F124" s="158"/>
      <c r="G124" s="158"/>
      <c r="H124" s="93"/>
      <c r="I124" s="166"/>
      <c r="J124" s="214"/>
      <c r="K124" s="214" t="str">
        <f t="shared" si="5"/>
        <v>C</v>
      </c>
      <c r="L124" s="214" t="str">
        <f t="shared" si="0"/>
        <v/>
      </c>
      <c r="M124" s="214" t="str">
        <f t="shared" si="1"/>
        <v>C</v>
      </c>
      <c r="N124" s="214" t="str">
        <f t="shared" si="2"/>
        <v>C</v>
      </c>
      <c r="O124" s="214" t="str">
        <f t="shared" si="3"/>
        <v>C</v>
      </c>
      <c r="P124" s="214" t="str">
        <f t="shared" si="4"/>
        <v>C</v>
      </c>
    </row>
    <row r="125" spans="2:16" ht="38.25" x14ac:dyDescent="0.35">
      <c r="B125" s="146" t="s">
        <v>25</v>
      </c>
      <c r="C125" s="26" t="s">
        <v>559</v>
      </c>
      <c r="D125" s="10" t="s">
        <v>0</v>
      </c>
      <c r="E125" s="119" t="s">
        <v>271</v>
      </c>
      <c r="F125" s="158"/>
      <c r="G125" s="158"/>
      <c r="H125" s="93"/>
      <c r="I125" s="166"/>
      <c r="J125" s="214"/>
      <c r="K125" s="214" t="str">
        <f t="shared" si="5"/>
        <v>C</v>
      </c>
      <c r="L125" s="214" t="str">
        <f t="shared" si="0"/>
        <v>CMP</v>
      </c>
      <c r="M125" s="214" t="str">
        <f t="shared" si="1"/>
        <v>C</v>
      </c>
      <c r="N125" s="214" t="str">
        <f t="shared" si="2"/>
        <v>CCMP</v>
      </c>
      <c r="O125" s="214" t="str">
        <f t="shared" si="3"/>
        <v>C</v>
      </c>
      <c r="P125" s="214" t="str">
        <f t="shared" si="4"/>
        <v>CCMP</v>
      </c>
    </row>
    <row r="126" spans="2:16" ht="61.5" customHeight="1" x14ac:dyDescent="0.35">
      <c r="B126" s="146" t="s">
        <v>26</v>
      </c>
      <c r="C126" s="26" t="s">
        <v>415</v>
      </c>
      <c r="D126" s="10" t="s">
        <v>0</v>
      </c>
      <c r="E126" s="119" t="s">
        <v>271</v>
      </c>
      <c r="F126" s="158"/>
      <c r="G126" s="158"/>
      <c r="H126" s="93"/>
      <c r="I126" s="166"/>
      <c r="J126" s="214"/>
      <c r="K126" s="214" t="str">
        <f t="shared" si="5"/>
        <v>C</v>
      </c>
      <c r="L126" s="214" t="str">
        <f t="shared" si="0"/>
        <v>CMP</v>
      </c>
      <c r="M126" s="214" t="str">
        <f t="shared" si="1"/>
        <v>C</v>
      </c>
      <c r="N126" s="214" t="str">
        <f t="shared" si="2"/>
        <v>CCMP</v>
      </c>
      <c r="O126" s="214" t="str">
        <f t="shared" si="3"/>
        <v>C</v>
      </c>
      <c r="P126" s="214" t="str">
        <f t="shared" si="4"/>
        <v>CCMP</v>
      </c>
    </row>
    <row r="127" spans="2:16" ht="57" customHeight="1" x14ac:dyDescent="0.35">
      <c r="B127" s="146" t="s">
        <v>27</v>
      </c>
      <c r="C127" s="26" t="s">
        <v>560</v>
      </c>
      <c r="D127" s="10" t="s">
        <v>0</v>
      </c>
      <c r="E127" s="119" t="s">
        <v>271</v>
      </c>
      <c r="F127" s="158"/>
      <c r="G127" s="158"/>
      <c r="H127" s="93"/>
      <c r="I127" s="166"/>
      <c r="J127" s="214"/>
      <c r="K127" s="214" t="str">
        <f t="shared" si="5"/>
        <v>C</v>
      </c>
      <c r="L127" s="214" t="str">
        <f t="shared" si="0"/>
        <v>CMP</v>
      </c>
      <c r="M127" s="214" t="str">
        <f t="shared" si="1"/>
        <v>C</v>
      </c>
      <c r="N127" s="214" t="str">
        <f t="shared" si="2"/>
        <v>CCMP</v>
      </c>
      <c r="O127" s="214" t="str">
        <f t="shared" si="3"/>
        <v>C</v>
      </c>
      <c r="P127" s="214" t="str">
        <f t="shared" si="4"/>
        <v>CCMP</v>
      </c>
    </row>
    <row r="128" spans="2:16" x14ac:dyDescent="0.35">
      <c r="B128" s="146" t="s">
        <v>28</v>
      </c>
      <c r="C128" s="26" t="s">
        <v>409</v>
      </c>
      <c r="D128" s="10" t="s">
        <v>0</v>
      </c>
      <c r="E128" s="119" t="s">
        <v>271</v>
      </c>
      <c r="F128" s="158"/>
      <c r="G128" s="158"/>
      <c r="H128" s="93"/>
      <c r="I128" s="166"/>
      <c r="J128" s="214"/>
      <c r="K128" s="214" t="str">
        <f t="shared" si="5"/>
        <v>C</v>
      </c>
      <c r="L128" s="214" t="str">
        <f t="shared" si="0"/>
        <v>CMP</v>
      </c>
      <c r="M128" s="214" t="str">
        <f t="shared" si="1"/>
        <v>C</v>
      </c>
      <c r="N128" s="214" t="str">
        <f t="shared" si="2"/>
        <v>CCMP</v>
      </c>
      <c r="O128" s="214" t="str">
        <f t="shared" si="3"/>
        <v>C</v>
      </c>
      <c r="P128" s="214" t="str">
        <f t="shared" si="4"/>
        <v>CCMP</v>
      </c>
    </row>
    <row r="129" spans="2:33" ht="14.25" customHeight="1" x14ac:dyDescent="0.35">
      <c r="B129" s="146" t="s">
        <v>29</v>
      </c>
      <c r="C129" s="26" t="s">
        <v>410</v>
      </c>
      <c r="D129" s="10" t="s">
        <v>0</v>
      </c>
      <c r="E129" s="119" t="s">
        <v>271</v>
      </c>
      <c r="F129" s="158"/>
      <c r="G129" s="158"/>
      <c r="H129" s="93"/>
      <c r="I129" s="166"/>
      <c r="J129" s="214"/>
      <c r="K129" s="214" t="str">
        <f t="shared" si="5"/>
        <v>C</v>
      </c>
      <c r="L129" s="214" t="str">
        <f t="shared" si="0"/>
        <v>CMP</v>
      </c>
      <c r="M129" s="214" t="str">
        <f t="shared" si="1"/>
        <v>C</v>
      </c>
      <c r="N129" s="214" t="str">
        <f t="shared" si="2"/>
        <v>CCMP</v>
      </c>
      <c r="O129" s="214" t="str">
        <f t="shared" si="3"/>
        <v>C</v>
      </c>
      <c r="P129" s="214" t="str">
        <f t="shared" si="4"/>
        <v>CCMP</v>
      </c>
    </row>
    <row r="130" spans="2:33" x14ac:dyDescent="0.35">
      <c r="B130" s="146" t="s">
        <v>30</v>
      </c>
      <c r="C130" s="26" t="s">
        <v>416</v>
      </c>
      <c r="D130" s="10" t="s">
        <v>0</v>
      </c>
      <c r="E130" s="119" t="s">
        <v>271</v>
      </c>
      <c r="F130" s="158"/>
      <c r="G130" s="158"/>
      <c r="H130" s="93"/>
      <c r="I130" s="166"/>
      <c r="J130" s="214"/>
      <c r="K130" s="214" t="str">
        <f t="shared" si="5"/>
        <v>C</v>
      </c>
      <c r="L130" s="214" t="str">
        <f t="shared" si="0"/>
        <v>CMP</v>
      </c>
      <c r="M130" s="214" t="str">
        <f t="shared" si="1"/>
        <v>C</v>
      </c>
      <c r="N130" s="214" t="str">
        <f t="shared" si="2"/>
        <v>CCMP</v>
      </c>
      <c r="O130" s="214" t="str">
        <f t="shared" si="3"/>
        <v>C</v>
      </c>
      <c r="P130" s="214" t="str">
        <f t="shared" si="4"/>
        <v>CCMP</v>
      </c>
    </row>
    <row r="131" spans="2:33" ht="12.75" customHeight="1" x14ac:dyDescent="0.45">
      <c r="B131" s="54"/>
      <c r="C131" s="120"/>
      <c r="D131" s="84"/>
      <c r="H131" s="84"/>
      <c r="I131" s="85"/>
      <c r="J131" s="214"/>
    </row>
    <row r="133" spans="2:33" ht="12.75" customHeight="1" x14ac:dyDescent="0.45">
      <c r="B133" s="54"/>
      <c r="C133" s="68" t="s">
        <v>207</v>
      </c>
      <c r="D133" s="70"/>
      <c r="E133" s="101"/>
      <c r="F133" s="70"/>
      <c r="G133" s="71"/>
      <c r="H133" s="28"/>
      <c r="I133" s="83"/>
      <c r="K133" s="210"/>
      <c r="L133" s="210"/>
      <c r="M133" s="210"/>
      <c r="N133" s="210"/>
      <c r="O133" s="210"/>
      <c r="P133" s="210"/>
    </row>
    <row r="134" spans="2:33" ht="12.75" customHeight="1" x14ac:dyDescent="0.35">
      <c r="B134" s="54"/>
      <c r="C134" s="66" t="s">
        <v>350</v>
      </c>
      <c r="D134" s="65"/>
      <c r="E134" s="110"/>
      <c r="F134" s="281">
        <f>COUNTIF(K145:K146,"C")</f>
        <v>2</v>
      </c>
      <c r="G134" s="282"/>
      <c r="H134" s="28"/>
      <c r="I134" s="121"/>
      <c r="K134" s="210"/>
      <c r="L134" s="210"/>
      <c r="M134" s="210"/>
      <c r="N134" s="210"/>
      <c r="O134" s="210"/>
      <c r="P134" s="210"/>
    </row>
    <row r="135" spans="2:33" x14ac:dyDescent="0.35">
      <c r="B135" s="54"/>
      <c r="C135" s="66" t="s">
        <v>202</v>
      </c>
      <c r="D135" s="65"/>
      <c r="E135" s="110"/>
      <c r="F135" s="281">
        <f>COUNTIF(M145:M146,"CX")</f>
        <v>0</v>
      </c>
      <c r="G135" s="282"/>
      <c r="H135" s="28"/>
      <c r="I135" s="121"/>
    </row>
    <row r="136" spans="2:33" x14ac:dyDescent="0.35">
      <c r="B136" s="54"/>
      <c r="C136" s="66" t="s">
        <v>203</v>
      </c>
      <c r="D136" s="65"/>
      <c r="E136" s="110"/>
      <c r="F136" s="281">
        <f>COUNTIF(O145:O146,"CX")</f>
        <v>0</v>
      </c>
      <c r="G136" s="282"/>
      <c r="H136" s="28"/>
      <c r="I136" s="121"/>
    </row>
    <row r="137" spans="2:33" x14ac:dyDescent="0.35">
      <c r="B137" s="54"/>
      <c r="C137" s="66" t="s">
        <v>201</v>
      </c>
      <c r="D137" s="65"/>
      <c r="E137" s="110"/>
      <c r="F137" s="281">
        <f>F134-SUM(F135:G136)</f>
        <v>2</v>
      </c>
      <c r="G137" s="282"/>
      <c r="H137" s="28"/>
      <c r="I137" s="121"/>
    </row>
    <row r="138" spans="2:33" s="7" customFormat="1" ht="13.15" x14ac:dyDescent="0.4">
      <c r="B138" s="4"/>
      <c r="C138" s="67" t="s">
        <v>285</v>
      </c>
      <c r="D138" s="64"/>
      <c r="E138" s="112"/>
      <c r="F138" s="283">
        <f>F135/F134</f>
        <v>0</v>
      </c>
      <c r="G138" s="284"/>
      <c r="H138" s="27"/>
      <c r="I138" s="121"/>
      <c r="J138" s="211"/>
      <c r="K138" s="215"/>
      <c r="L138" s="215"/>
      <c r="M138" s="215"/>
      <c r="N138" s="215"/>
      <c r="O138" s="215"/>
      <c r="P138" s="215"/>
      <c r="Q138" s="211"/>
      <c r="R138" s="211"/>
      <c r="S138" s="211"/>
      <c r="T138" s="211"/>
      <c r="U138" s="211"/>
      <c r="V138" s="211"/>
      <c r="W138" s="211"/>
      <c r="X138" s="211"/>
      <c r="Y138" s="211"/>
      <c r="Z138" s="211"/>
      <c r="AB138" s="6"/>
      <c r="AC138" s="6"/>
      <c r="AD138" s="273"/>
      <c r="AG138" s="6"/>
    </row>
    <row r="139" spans="2:33" ht="13.15" x14ac:dyDescent="0.4">
      <c r="B139" s="54"/>
      <c r="C139" s="58"/>
      <c r="D139" s="28"/>
      <c r="E139" s="54"/>
      <c r="F139" s="28"/>
      <c r="G139" s="28"/>
      <c r="H139" s="28"/>
      <c r="I139" s="121"/>
    </row>
    <row r="140" spans="2:33" x14ac:dyDescent="0.35">
      <c r="B140" s="54"/>
      <c r="C140" s="1"/>
      <c r="D140" s="1"/>
      <c r="E140" s="54"/>
      <c r="F140" s="285" t="s">
        <v>304</v>
      </c>
      <c r="G140" s="286"/>
      <c r="H140" s="1"/>
      <c r="I140" s="121"/>
    </row>
    <row r="141" spans="2:33" ht="13.15" x14ac:dyDescent="0.45">
      <c r="B141" s="54"/>
      <c r="C141" s="69" t="s">
        <v>277</v>
      </c>
      <c r="D141" s="70"/>
      <c r="E141" s="102"/>
      <c r="F141" s="277" t="str">
        <f>IF(F138&gt;=100%,"Aprovado","Reprovado")</f>
        <v>Reprovado</v>
      </c>
      <c r="G141" s="278"/>
      <c r="H141" s="28"/>
      <c r="I141" s="121"/>
    </row>
    <row r="143" spans="2:33" x14ac:dyDescent="0.35">
      <c r="B143" s="2"/>
      <c r="D143" s="9"/>
      <c r="F143" s="33" t="s">
        <v>272</v>
      </c>
      <c r="G143" s="34"/>
      <c r="H143" s="9"/>
    </row>
    <row r="144" spans="2:33" x14ac:dyDescent="0.35">
      <c r="B144" s="42"/>
      <c r="C144" s="33" t="s">
        <v>35</v>
      </c>
      <c r="D144" s="11" t="s">
        <v>0</v>
      </c>
      <c r="E144" s="30" t="s">
        <v>271</v>
      </c>
      <c r="F144" s="20" t="s">
        <v>33</v>
      </c>
      <c r="G144" s="20" t="s">
        <v>1</v>
      </c>
      <c r="H144" s="20" t="s">
        <v>238</v>
      </c>
      <c r="I144" s="12" t="s">
        <v>204</v>
      </c>
      <c r="J144" s="214"/>
      <c r="K144" s="217" t="s">
        <v>0</v>
      </c>
      <c r="L144" s="217" t="s">
        <v>301</v>
      </c>
      <c r="M144" s="217" t="s">
        <v>299</v>
      </c>
      <c r="N144" s="217" t="s">
        <v>302</v>
      </c>
      <c r="O144" s="217" t="s">
        <v>300</v>
      </c>
      <c r="P144" s="217" t="s">
        <v>303</v>
      </c>
    </row>
    <row r="145" spans="2:33" ht="49.5" customHeight="1" x14ac:dyDescent="0.45">
      <c r="B145" s="42" t="s">
        <v>36</v>
      </c>
      <c r="C145" s="22" t="s">
        <v>417</v>
      </c>
      <c r="D145" s="10" t="s">
        <v>0</v>
      </c>
      <c r="E145" s="10" t="s">
        <v>271</v>
      </c>
      <c r="F145" s="13"/>
      <c r="G145" s="13"/>
      <c r="H145" s="170"/>
      <c r="I145" s="166"/>
      <c r="J145" s="214"/>
      <c r="K145" s="214" t="str">
        <f>CONCATENATE(D145,H145)</f>
        <v>C</v>
      </c>
      <c r="L145" s="214" t="str">
        <f>CONCATENATE(E145,H145)</f>
        <v>CMP</v>
      </c>
      <c r="M145" s="214" t="str">
        <f>CONCATENATE(D145,F145)</f>
        <v>C</v>
      </c>
      <c r="N145" s="214" t="str">
        <f>CONCATENATE(D145,E145,F145)</f>
        <v>CCMP</v>
      </c>
      <c r="O145" s="214" t="str">
        <f>CONCATENATE(D145,G145)</f>
        <v>C</v>
      </c>
      <c r="P145" s="214" t="str">
        <f>CONCATENATE(D145,E145,G145)</f>
        <v>CCMP</v>
      </c>
    </row>
    <row r="146" spans="2:33" ht="36" customHeight="1" x14ac:dyDescent="0.45">
      <c r="B146" s="42" t="s">
        <v>37</v>
      </c>
      <c r="C146" s="22" t="s">
        <v>366</v>
      </c>
      <c r="D146" s="10" t="s">
        <v>0</v>
      </c>
      <c r="E146" s="23" t="s">
        <v>271</v>
      </c>
      <c r="F146" s="13"/>
      <c r="G146" s="13"/>
      <c r="H146" s="93"/>
      <c r="I146" s="166"/>
      <c r="J146" s="214"/>
      <c r="K146" s="214" t="str">
        <f t="shared" ref="K146" si="6">CONCATENATE(D146,H146)</f>
        <v>C</v>
      </c>
      <c r="L146" s="214" t="str">
        <f t="shared" ref="L146" si="7">CONCATENATE(E146,H146)</f>
        <v>CMP</v>
      </c>
      <c r="M146" s="214" t="str">
        <f t="shared" ref="M146" si="8">CONCATENATE(D146,F146)</f>
        <v>C</v>
      </c>
      <c r="N146" s="214" t="str">
        <f t="shared" ref="N146" si="9">CONCATENATE(D146,E146,F146)</f>
        <v>CCMP</v>
      </c>
      <c r="O146" s="214" t="str">
        <f t="shared" ref="O146" si="10">CONCATENATE(D146,G146)</f>
        <v>C</v>
      </c>
      <c r="P146" s="214" t="str">
        <f t="shared" ref="P146" si="11">CONCATENATE(D146,E146,G146)</f>
        <v>CCMP</v>
      </c>
    </row>
    <row r="147" spans="2:33" ht="14.25" x14ac:dyDescent="0.45">
      <c r="B147" s="54"/>
      <c r="C147" s="120" t="s">
        <v>294</v>
      </c>
      <c r="D147" s="84"/>
      <c r="H147" s="84"/>
      <c r="I147" s="85"/>
      <c r="J147" s="214"/>
    </row>
    <row r="149" spans="2:33" ht="13.15" x14ac:dyDescent="0.45">
      <c r="B149" s="54"/>
      <c r="C149" s="148" t="s">
        <v>503</v>
      </c>
      <c r="D149" s="135"/>
      <c r="E149" s="136"/>
      <c r="F149" s="135"/>
      <c r="G149" s="137"/>
      <c r="H149" s="28"/>
      <c r="I149" s="83"/>
    </row>
    <row r="150" spans="2:33" x14ac:dyDescent="0.35">
      <c r="B150" s="54"/>
      <c r="C150" s="66" t="s">
        <v>350</v>
      </c>
      <c r="D150" s="65"/>
      <c r="E150" s="110"/>
      <c r="F150" s="281">
        <f>COUNTIF(K161:K163,"C")</f>
        <v>3</v>
      </c>
      <c r="G150" s="282"/>
      <c r="H150" s="28"/>
      <c r="I150" s="121"/>
    </row>
    <row r="151" spans="2:33" x14ac:dyDescent="0.35">
      <c r="B151" s="54"/>
      <c r="C151" s="66" t="s">
        <v>202</v>
      </c>
      <c r="D151" s="65"/>
      <c r="E151" s="110"/>
      <c r="F151" s="281">
        <f>COUNTIF(M161:M163,"CX")</f>
        <v>0</v>
      </c>
      <c r="G151" s="282"/>
      <c r="H151" s="28"/>
      <c r="I151" s="121"/>
    </row>
    <row r="152" spans="2:33" x14ac:dyDescent="0.35">
      <c r="B152" s="54"/>
      <c r="C152" s="66" t="s">
        <v>203</v>
      </c>
      <c r="D152" s="65"/>
      <c r="E152" s="110"/>
      <c r="F152" s="281">
        <f>COUNTIF(O161:O163,"CX")</f>
        <v>0</v>
      </c>
      <c r="G152" s="282"/>
      <c r="H152" s="28"/>
      <c r="I152" s="121"/>
    </row>
    <row r="153" spans="2:33" x14ac:dyDescent="0.35">
      <c r="B153" s="54"/>
      <c r="C153" s="66" t="s">
        <v>201</v>
      </c>
      <c r="D153" s="65"/>
      <c r="E153" s="110"/>
      <c r="F153" s="281">
        <f>F150-SUM(F151:G152)</f>
        <v>3</v>
      </c>
      <c r="G153" s="282"/>
      <c r="H153" s="28"/>
      <c r="I153" s="121"/>
    </row>
    <row r="154" spans="2:33" s="7" customFormat="1" ht="13.15" x14ac:dyDescent="0.4">
      <c r="B154" s="4"/>
      <c r="C154" s="67" t="s">
        <v>285</v>
      </c>
      <c r="D154" s="64"/>
      <c r="E154" s="112"/>
      <c r="F154" s="283">
        <f>F151/F150</f>
        <v>0</v>
      </c>
      <c r="G154" s="284"/>
      <c r="H154" s="27"/>
      <c r="I154" s="121"/>
      <c r="J154" s="211"/>
      <c r="K154" s="215"/>
      <c r="L154" s="215"/>
      <c r="M154" s="215"/>
      <c r="N154" s="215"/>
      <c r="O154" s="215"/>
      <c r="P154" s="215"/>
      <c r="Q154" s="211"/>
      <c r="R154" s="211"/>
      <c r="S154" s="211"/>
      <c r="T154" s="211"/>
      <c r="U154" s="211"/>
      <c r="V154" s="211"/>
      <c r="W154" s="211"/>
      <c r="X154" s="211"/>
      <c r="Y154" s="211"/>
      <c r="Z154" s="211"/>
      <c r="AB154" s="6"/>
      <c r="AC154" s="6"/>
      <c r="AD154" s="273"/>
      <c r="AG154" s="6"/>
    </row>
    <row r="155" spans="2:33" ht="13.15" x14ac:dyDescent="0.4">
      <c r="B155" s="54"/>
      <c r="C155" s="58"/>
      <c r="D155" s="28"/>
      <c r="E155" s="54"/>
      <c r="F155" s="28"/>
      <c r="G155" s="28"/>
      <c r="H155" s="28"/>
      <c r="I155" s="121"/>
    </row>
    <row r="156" spans="2:33" x14ac:dyDescent="0.35">
      <c r="B156" s="54"/>
      <c r="C156" s="1"/>
      <c r="D156" s="1"/>
      <c r="E156" s="54"/>
      <c r="F156" s="287" t="s">
        <v>304</v>
      </c>
      <c r="G156" s="288"/>
      <c r="H156" s="1"/>
      <c r="I156" s="121"/>
    </row>
    <row r="157" spans="2:33" ht="13.15" x14ac:dyDescent="0.45">
      <c r="B157" s="54"/>
      <c r="C157" s="138" t="s">
        <v>278</v>
      </c>
      <c r="D157" s="135"/>
      <c r="E157" s="139"/>
      <c r="F157" s="277" t="str">
        <f>IF(F154&gt;=100%,"Aprovado","Reprovado")</f>
        <v>Reprovado</v>
      </c>
      <c r="G157" s="278"/>
      <c r="H157" s="28"/>
      <c r="I157" s="121"/>
    </row>
    <row r="159" spans="2:33" x14ac:dyDescent="0.35">
      <c r="B159" s="2"/>
      <c r="D159" s="9"/>
      <c r="F159" s="141" t="s">
        <v>272</v>
      </c>
      <c r="G159" s="145"/>
      <c r="H159" s="9"/>
    </row>
    <row r="160" spans="2:33" ht="25.5" customHeight="1" x14ac:dyDescent="0.45">
      <c r="B160" s="146"/>
      <c r="C160" s="149" t="s">
        <v>502</v>
      </c>
      <c r="D160" s="150" t="s">
        <v>0</v>
      </c>
      <c r="E160" s="143" t="s">
        <v>271</v>
      </c>
      <c r="F160" s="150" t="s">
        <v>33</v>
      </c>
      <c r="G160" s="150" t="s">
        <v>1</v>
      </c>
      <c r="H160" s="150" t="s">
        <v>238</v>
      </c>
      <c r="I160" s="151" t="s">
        <v>204</v>
      </c>
      <c r="J160" s="214"/>
      <c r="K160" s="217" t="s">
        <v>0</v>
      </c>
      <c r="L160" s="217" t="s">
        <v>301</v>
      </c>
      <c r="M160" s="217" t="s">
        <v>299</v>
      </c>
      <c r="N160" s="217" t="s">
        <v>302</v>
      </c>
      <c r="O160" s="217" t="s">
        <v>300</v>
      </c>
      <c r="P160" s="217" t="s">
        <v>303</v>
      </c>
    </row>
    <row r="161" spans="2:33" ht="75" customHeight="1" x14ac:dyDescent="0.45">
      <c r="B161" s="146" t="s">
        <v>38</v>
      </c>
      <c r="C161" s="22" t="s">
        <v>418</v>
      </c>
      <c r="D161" s="10" t="s">
        <v>0</v>
      </c>
      <c r="E161" s="23" t="s">
        <v>271</v>
      </c>
      <c r="F161" s="158"/>
      <c r="G161" s="158"/>
      <c r="H161" s="93"/>
      <c r="I161" s="166"/>
      <c r="J161" s="214"/>
      <c r="K161" s="214" t="str">
        <f>CONCATENATE(D161,H161)</f>
        <v>C</v>
      </c>
      <c r="L161" s="214" t="str">
        <f>CONCATENATE(E161,H161)</f>
        <v>CMP</v>
      </c>
      <c r="M161" s="214" t="str">
        <f>CONCATENATE(D161,F161)</f>
        <v>C</v>
      </c>
      <c r="N161" s="214" t="str">
        <f>CONCATENATE(D161,E161,F161)</f>
        <v>CCMP</v>
      </c>
      <c r="O161" s="214" t="str">
        <f>CONCATENATE(D161,G161)</f>
        <v>C</v>
      </c>
      <c r="P161" s="214" t="str">
        <f>CONCATENATE(D161,E161,G161)</f>
        <v>CCMP</v>
      </c>
    </row>
    <row r="162" spans="2:33" ht="81.75" customHeight="1" x14ac:dyDescent="0.45">
      <c r="B162" s="147" t="s">
        <v>308</v>
      </c>
      <c r="C162" s="26" t="s">
        <v>419</v>
      </c>
      <c r="D162" s="10" t="s">
        <v>0</v>
      </c>
      <c r="E162" s="10" t="s">
        <v>271</v>
      </c>
      <c r="F162" s="158"/>
      <c r="G162" s="158"/>
      <c r="H162" s="170"/>
      <c r="I162" s="166"/>
      <c r="J162" s="214"/>
      <c r="K162" s="214" t="str">
        <f t="shared" ref="K162:K163" si="12">CONCATENATE(D162,H162)</f>
        <v>C</v>
      </c>
      <c r="L162" s="214" t="str">
        <f t="shared" ref="L162:L163" si="13">CONCATENATE(E162,H162)</f>
        <v>CMP</v>
      </c>
      <c r="M162" s="214" t="str">
        <f t="shared" ref="M162:M163" si="14">CONCATENATE(D162,F162)</f>
        <v>C</v>
      </c>
      <c r="N162" s="214" t="str">
        <f t="shared" ref="N162:N163" si="15">CONCATENATE(D162,E162,F162)</f>
        <v>CCMP</v>
      </c>
      <c r="O162" s="214" t="str">
        <f t="shared" ref="O162:O163" si="16">CONCATENATE(D162,G162)</f>
        <v>C</v>
      </c>
      <c r="P162" s="214" t="str">
        <f t="shared" ref="P162:P163" si="17">CONCATENATE(D162,E162,G162)</f>
        <v>CCMP</v>
      </c>
    </row>
    <row r="163" spans="2:33" ht="58.5" customHeight="1" x14ac:dyDescent="0.45">
      <c r="B163" s="146" t="s">
        <v>39</v>
      </c>
      <c r="C163" s="26" t="s">
        <v>420</v>
      </c>
      <c r="D163" s="10" t="s">
        <v>0</v>
      </c>
      <c r="E163" s="10" t="s">
        <v>271</v>
      </c>
      <c r="F163" s="158"/>
      <c r="G163" s="158"/>
      <c r="H163" s="170"/>
      <c r="I163" s="166"/>
      <c r="J163" s="214"/>
      <c r="K163" s="214" t="str">
        <f t="shared" si="12"/>
        <v>C</v>
      </c>
      <c r="L163" s="214" t="str">
        <f t="shared" si="13"/>
        <v>CMP</v>
      </c>
      <c r="M163" s="214" t="str">
        <f t="shared" si="14"/>
        <v>C</v>
      </c>
      <c r="N163" s="214" t="str">
        <f t="shared" si="15"/>
        <v>CCMP</v>
      </c>
      <c r="O163" s="214" t="str">
        <f t="shared" si="16"/>
        <v>C</v>
      </c>
      <c r="P163" s="214" t="str">
        <f t="shared" si="17"/>
        <v>CCMP</v>
      </c>
    </row>
    <row r="164" spans="2:33" ht="14.25" x14ac:dyDescent="0.45">
      <c r="B164" s="54"/>
      <c r="C164" s="120" t="s">
        <v>294</v>
      </c>
      <c r="D164" s="84"/>
      <c r="H164" s="84"/>
      <c r="I164" s="85"/>
      <c r="J164" s="214"/>
    </row>
    <row r="166" spans="2:33" ht="13.15" x14ac:dyDescent="0.45">
      <c r="B166" s="54"/>
      <c r="C166" s="68" t="s">
        <v>208</v>
      </c>
      <c r="D166" s="70"/>
      <c r="E166" s="101"/>
      <c r="F166" s="70"/>
      <c r="G166" s="71"/>
      <c r="H166" s="28"/>
      <c r="I166" s="83"/>
    </row>
    <row r="167" spans="2:33" x14ac:dyDescent="0.35">
      <c r="B167" s="54"/>
      <c r="C167" s="66" t="s">
        <v>306</v>
      </c>
      <c r="D167" s="65"/>
      <c r="E167" s="110"/>
      <c r="F167" s="281">
        <f>COUNTIF(K184:K187,"C")</f>
        <v>4</v>
      </c>
      <c r="G167" s="282"/>
      <c r="H167" s="28"/>
      <c r="I167" s="121"/>
    </row>
    <row r="168" spans="2:33" x14ac:dyDescent="0.35">
      <c r="B168" s="54"/>
      <c r="C168" s="66" t="s">
        <v>202</v>
      </c>
      <c r="D168" s="65"/>
      <c r="E168" s="110"/>
      <c r="F168" s="281">
        <f>COUNTIF(M184:M187,"CX")</f>
        <v>0</v>
      </c>
      <c r="G168" s="282"/>
      <c r="H168" s="28"/>
      <c r="I168" s="121"/>
    </row>
    <row r="169" spans="2:33" x14ac:dyDescent="0.35">
      <c r="B169" s="54"/>
      <c r="C169" s="66" t="s">
        <v>203</v>
      </c>
      <c r="D169" s="65"/>
      <c r="E169" s="110"/>
      <c r="F169" s="281">
        <f>COUNTIF(O184:O187,"CX")</f>
        <v>0</v>
      </c>
      <c r="G169" s="282"/>
      <c r="H169" s="28"/>
      <c r="I169" s="121"/>
    </row>
    <row r="170" spans="2:33" x14ac:dyDescent="0.35">
      <c r="B170" s="54"/>
      <c r="C170" s="66" t="s">
        <v>201</v>
      </c>
      <c r="D170" s="65"/>
      <c r="E170" s="110"/>
      <c r="F170" s="281">
        <f>F167-SUM(F168:G169)</f>
        <v>4</v>
      </c>
      <c r="G170" s="282"/>
      <c r="H170" s="28"/>
      <c r="I170" s="121"/>
    </row>
    <row r="171" spans="2:33" s="7" customFormat="1" ht="13.15" x14ac:dyDescent="0.4">
      <c r="B171" s="4"/>
      <c r="C171" s="67" t="s">
        <v>285</v>
      </c>
      <c r="D171" s="64"/>
      <c r="E171" s="112"/>
      <c r="F171" s="283">
        <f>F168/F167</f>
        <v>0</v>
      </c>
      <c r="G171" s="284"/>
      <c r="H171" s="27"/>
      <c r="I171" s="121"/>
      <c r="J171" s="211"/>
      <c r="K171" s="215"/>
      <c r="L171" s="215"/>
      <c r="M171" s="215"/>
      <c r="N171" s="215"/>
      <c r="O171" s="215"/>
      <c r="P171" s="215"/>
      <c r="Q171" s="211"/>
      <c r="R171" s="211"/>
      <c r="S171" s="211"/>
      <c r="T171" s="211"/>
      <c r="U171" s="211"/>
      <c r="V171" s="211"/>
      <c r="W171" s="211"/>
      <c r="X171" s="211"/>
      <c r="Y171" s="211"/>
      <c r="Z171" s="211"/>
      <c r="AB171" s="6"/>
      <c r="AC171" s="6"/>
      <c r="AD171" s="273"/>
      <c r="AG171" s="6"/>
    </row>
    <row r="172" spans="2:33" ht="13.15" x14ac:dyDescent="0.4">
      <c r="B172" s="54"/>
      <c r="C172" s="58"/>
      <c r="D172" s="28"/>
      <c r="E172" s="54"/>
      <c r="F172" s="28"/>
      <c r="G172" s="28"/>
      <c r="H172" s="28"/>
      <c r="I172" s="121"/>
    </row>
    <row r="173" spans="2:33" x14ac:dyDescent="0.35">
      <c r="B173" s="54"/>
      <c r="C173" s="66" t="s">
        <v>275</v>
      </c>
      <c r="D173" s="65"/>
      <c r="E173" s="110"/>
      <c r="F173" s="281">
        <f>COUNTIF(L184:L187,"CMP")</f>
        <v>4</v>
      </c>
      <c r="G173" s="282"/>
      <c r="H173" s="28"/>
      <c r="I173" s="121"/>
    </row>
    <row r="174" spans="2:33" x14ac:dyDescent="0.35">
      <c r="B174" s="54"/>
      <c r="C174" s="66" t="s">
        <v>202</v>
      </c>
      <c r="D174" s="65"/>
      <c r="E174" s="110"/>
      <c r="F174" s="281">
        <f>COUNTIF(N184:N187,"CCMPX")</f>
        <v>0</v>
      </c>
      <c r="G174" s="282"/>
      <c r="H174" s="28"/>
      <c r="I174" s="121"/>
    </row>
    <row r="175" spans="2:33" x14ac:dyDescent="0.35">
      <c r="B175" s="54"/>
      <c r="C175" s="66" t="s">
        <v>203</v>
      </c>
      <c r="D175" s="65"/>
      <c r="E175" s="110"/>
      <c r="F175" s="281">
        <f>COUNTIF(P184:P187,"CCMPX")</f>
        <v>0</v>
      </c>
      <c r="G175" s="282"/>
      <c r="H175" s="28"/>
      <c r="I175" s="121"/>
    </row>
    <row r="176" spans="2:33" x14ac:dyDescent="0.35">
      <c r="B176" s="54"/>
      <c r="C176" s="66" t="s">
        <v>201</v>
      </c>
      <c r="D176" s="65"/>
      <c r="E176" s="110"/>
      <c r="F176" s="281">
        <f>F173-SUM(F174:G175)</f>
        <v>4</v>
      </c>
      <c r="G176" s="282"/>
      <c r="H176" s="28"/>
      <c r="I176" s="121"/>
    </row>
    <row r="177" spans="2:33" s="7" customFormat="1" ht="13.15" x14ac:dyDescent="0.4">
      <c r="B177" s="4"/>
      <c r="C177" s="67" t="s">
        <v>285</v>
      </c>
      <c r="D177" s="64"/>
      <c r="E177" s="112"/>
      <c r="F177" s="283">
        <f>F174/F173</f>
        <v>0</v>
      </c>
      <c r="G177" s="284"/>
      <c r="H177" s="27"/>
      <c r="I177" s="121"/>
      <c r="J177" s="211"/>
      <c r="K177" s="215"/>
      <c r="L177" s="215"/>
      <c r="M177" s="215"/>
      <c r="N177" s="215"/>
      <c r="O177" s="215"/>
      <c r="P177" s="215"/>
      <c r="Q177" s="211"/>
      <c r="R177" s="211"/>
      <c r="S177" s="211"/>
      <c r="T177" s="211"/>
      <c r="U177" s="211"/>
      <c r="V177" s="211"/>
      <c r="W177" s="211"/>
      <c r="X177" s="211"/>
      <c r="Y177" s="211"/>
      <c r="Z177" s="211"/>
      <c r="AB177" s="6"/>
      <c r="AC177" s="6"/>
      <c r="AD177" s="273"/>
      <c r="AG177" s="6"/>
    </row>
    <row r="178" spans="2:33" ht="13.15" x14ac:dyDescent="0.4">
      <c r="B178" s="54"/>
      <c r="C178" s="58"/>
      <c r="D178" s="28"/>
      <c r="E178" s="54"/>
      <c r="F178" s="28"/>
      <c r="G178" s="28"/>
      <c r="H178" s="28"/>
      <c r="I178" s="121"/>
    </row>
    <row r="179" spans="2:33" x14ac:dyDescent="0.35">
      <c r="B179" s="54"/>
      <c r="C179" s="1"/>
      <c r="D179" s="1"/>
      <c r="E179" s="54"/>
      <c r="F179" s="285" t="s">
        <v>304</v>
      </c>
      <c r="G179" s="286"/>
      <c r="H179" s="1"/>
      <c r="I179" s="121"/>
    </row>
    <row r="180" spans="2:33" ht="13.15" x14ac:dyDescent="0.45">
      <c r="B180" s="54"/>
      <c r="C180" s="69" t="s">
        <v>279</v>
      </c>
      <c r="D180" s="70"/>
      <c r="E180" s="102"/>
      <c r="F180" s="277" t="str">
        <f>IF(SUM(F171,F177)&gt;=AB5,"Aprovado","Reprovado")</f>
        <v>Reprovado</v>
      </c>
      <c r="G180" s="278"/>
      <c r="H180" s="28"/>
      <c r="I180" s="121"/>
    </row>
    <row r="182" spans="2:33" x14ac:dyDescent="0.35">
      <c r="B182" s="2"/>
      <c r="D182" s="9"/>
      <c r="F182" s="33" t="s">
        <v>272</v>
      </c>
      <c r="G182" s="34"/>
      <c r="H182" s="9"/>
    </row>
    <row r="183" spans="2:33" x14ac:dyDescent="0.35">
      <c r="B183" s="14"/>
      <c r="C183" s="33" t="s">
        <v>40</v>
      </c>
      <c r="D183" s="11" t="s">
        <v>0</v>
      </c>
      <c r="E183" s="30" t="s">
        <v>271</v>
      </c>
      <c r="F183" s="20" t="s">
        <v>33</v>
      </c>
      <c r="G183" s="20" t="s">
        <v>1</v>
      </c>
      <c r="H183" s="20" t="s">
        <v>238</v>
      </c>
      <c r="I183" s="12" t="s">
        <v>204</v>
      </c>
      <c r="J183" s="214"/>
      <c r="K183" s="217" t="s">
        <v>0</v>
      </c>
      <c r="L183" s="217" t="s">
        <v>301</v>
      </c>
      <c r="M183" s="217" t="s">
        <v>299</v>
      </c>
      <c r="N183" s="217" t="s">
        <v>302</v>
      </c>
      <c r="O183" s="217" t="s">
        <v>300</v>
      </c>
      <c r="P183" s="217" t="s">
        <v>303</v>
      </c>
    </row>
    <row r="184" spans="2:33" ht="33.75" customHeight="1" x14ac:dyDescent="0.45">
      <c r="B184" s="42" t="s">
        <v>41</v>
      </c>
      <c r="C184" s="55" t="s">
        <v>421</v>
      </c>
      <c r="D184" s="10" t="s">
        <v>0</v>
      </c>
      <c r="E184" s="10" t="s">
        <v>271</v>
      </c>
      <c r="F184" s="13"/>
      <c r="G184" s="13"/>
      <c r="H184" s="170"/>
      <c r="I184" s="166"/>
      <c r="J184" s="214"/>
      <c r="K184" s="214" t="str">
        <f>CONCATENATE(D184,H184)</f>
        <v>C</v>
      </c>
      <c r="L184" s="214" t="str">
        <f>CONCATENATE(E184,H184)</f>
        <v>CMP</v>
      </c>
      <c r="M184" s="214" t="str">
        <f>CONCATENATE(D184,F184)</f>
        <v>C</v>
      </c>
      <c r="N184" s="214" t="str">
        <f>CONCATENATE(D184,E184,F184)</f>
        <v>CCMP</v>
      </c>
      <c r="O184" s="214" t="str">
        <f>CONCATENATE(D184,G184)</f>
        <v>C</v>
      </c>
      <c r="P184" s="214" t="str">
        <f>CONCATENATE(D184,E184,G184)</f>
        <v>CCMP</v>
      </c>
    </row>
    <row r="185" spans="2:33" ht="38.25" x14ac:dyDescent="0.45">
      <c r="B185" s="42" t="s">
        <v>42</v>
      </c>
      <c r="C185" s="22" t="s">
        <v>367</v>
      </c>
      <c r="D185" s="10" t="s">
        <v>0</v>
      </c>
      <c r="E185" s="23" t="s">
        <v>271</v>
      </c>
      <c r="F185" s="13"/>
      <c r="G185" s="13"/>
      <c r="H185" s="93"/>
      <c r="I185" s="166"/>
      <c r="J185" s="214"/>
      <c r="K185" s="214" t="str">
        <f t="shared" ref="K185:K187" si="18">CONCATENATE(D185,H185)</f>
        <v>C</v>
      </c>
      <c r="L185" s="214" t="str">
        <f t="shared" ref="L185:L187" si="19">CONCATENATE(E185,H185)</f>
        <v>CMP</v>
      </c>
      <c r="M185" s="214" t="str">
        <f t="shared" ref="M185:M187" si="20">CONCATENATE(D185,F185)</f>
        <v>C</v>
      </c>
      <c r="N185" s="214" t="str">
        <f t="shared" ref="N185:N187" si="21">CONCATENATE(D185,E185,F185)</f>
        <v>CCMP</v>
      </c>
      <c r="O185" s="214" t="str">
        <f t="shared" ref="O185:O187" si="22">CONCATENATE(D185,G185)</f>
        <v>C</v>
      </c>
      <c r="P185" s="214" t="str">
        <f t="shared" ref="P185:P187" si="23">CONCATENATE(D185,E185,G185)</f>
        <v>CCMP</v>
      </c>
    </row>
    <row r="186" spans="2:33" ht="36.75" customHeight="1" x14ac:dyDescent="0.45">
      <c r="B186" s="42" t="s">
        <v>43</v>
      </c>
      <c r="C186" s="22" t="s">
        <v>368</v>
      </c>
      <c r="D186" s="10" t="s">
        <v>0</v>
      </c>
      <c r="E186" s="23" t="s">
        <v>271</v>
      </c>
      <c r="F186" s="13"/>
      <c r="G186" s="13"/>
      <c r="H186" s="93"/>
      <c r="I186" s="166"/>
      <c r="J186" s="214"/>
      <c r="K186" s="214" t="str">
        <f t="shared" si="18"/>
        <v>C</v>
      </c>
      <c r="L186" s="214" t="str">
        <f t="shared" si="19"/>
        <v>CMP</v>
      </c>
      <c r="M186" s="214" t="str">
        <f t="shared" si="20"/>
        <v>C</v>
      </c>
      <c r="N186" s="214" t="str">
        <f t="shared" si="21"/>
        <v>CCMP</v>
      </c>
      <c r="O186" s="214" t="str">
        <f t="shared" si="22"/>
        <v>C</v>
      </c>
      <c r="P186" s="214" t="str">
        <f t="shared" si="23"/>
        <v>CCMP</v>
      </c>
    </row>
    <row r="187" spans="2:33" ht="48" customHeight="1" x14ac:dyDescent="0.45">
      <c r="B187" s="42" t="s">
        <v>44</v>
      </c>
      <c r="C187" s="22" t="s">
        <v>369</v>
      </c>
      <c r="D187" s="10" t="s">
        <v>0</v>
      </c>
      <c r="E187" s="23" t="s">
        <v>271</v>
      </c>
      <c r="F187" s="13"/>
      <c r="G187" s="13"/>
      <c r="H187" s="93"/>
      <c r="I187" s="166"/>
      <c r="J187" s="214"/>
      <c r="K187" s="214" t="str">
        <f t="shared" si="18"/>
        <v>C</v>
      </c>
      <c r="L187" s="214" t="str">
        <f t="shared" si="19"/>
        <v>CMP</v>
      </c>
      <c r="M187" s="214" t="str">
        <f t="shared" si="20"/>
        <v>C</v>
      </c>
      <c r="N187" s="214" t="str">
        <f t="shared" si="21"/>
        <v>CCMP</v>
      </c>
      <c r="O187" s="214" t="str">
        <f t="shared" si="22"/>
        <v>C</v>
      </c>
      <c r="P187" s="214" t="str">
        <f t="shared" si="23"/>
        <v>CCMP</v>
      </c>
    </row>
    <row r="188" spans="2:33" ht="14.25" x14ac:dyDescent="0.45">
      <c r="B188" s="54"/>
      <c r="C188" s="120" t="s">
        <v>294</v>
      </c>
      <c r="D188" s="84"/>
      <c r="H188" s="84"/>
      <c r="I188" s="85"/>
      <c r="J188" s="214"/>
    </row>
    <row r="190" spans="2:33" ht="13.15" x14ac:dyDescent="0.45">
      <c r="B190" s="54"/>
      <c r="C190" s="134" t="s">
        <v>209</v>
      </c>
      <c r="D190" s="135"/>
      <c r="E190" s="136"/>
      <c r="F190" s="135"/>
      <c r="G190" s="137"/>
      <c r="H190" s="28"/>
      <c r="I190" s="83"/>
    </row>
    <row r="191" spans="2:33" x14ac:dyDescent="0.35">
      <c r="B191" s="54"/>
      <c r="C191" s="66" t="s">
        <v>306</v>
      </c>
      <c r="D191" s="65"/>
      <c r="E191" s="110"/>
      <c r="F191" s="281">
        <f>COUNTIF(K208:K214,"C")</f>
        <v>7</v>
      </c>
      <c r="G191" s="282"/>
      <c r="H191" s="28"/>
      <c r="I191" s="121"/>
    </row>
    <row r="192" spans="2:33" x14ac:dyDescent="0.35">
      <c r="B192" s="54"/>
      <c r="C192" s="66" t="s">
        <v>202</v>
      </c>
      <c r="D192" s="65"/>
      <c r="E192" s="110"/>
      <c r="F192" s="281">
        <f>COUNTIF(M208:M214,"CX")</f>
        <v>0</v>
      </c>
      <c r="G192" s="282"/>
      <c r="H192" s="28"/>
      <c r="I192" s="121"/>
    </row>
    <row r="193" spans="2:33" x14ac:dyDescent="0.35">
      <c r="B193" s="54"/>
      <c r="C193" s="66" t="s">
        <v>203</v>
      </c>
      <c r="D193" s="65"/>
      <c r="E193" s="110"/>
      <c r="F193" s="281">
        <f>COUNTIF(O208:O214,"CX")</f>
        <v>0</v>
      </c>
      <c r="G193" s="282"/>
      <c r="H193" s="28"/>
      <c r="I193" s="121"/>
    </row>
    <row r="194" spans="2:33" x14ac:dyDescent="0.35">
      <c r="B194" s="54"/>
      <c r="C194" s="66" t="s">
        <v>201</v>
      </c>
      <c r="D194" s="65"/>
      <c r="E194" s="110"/>
      <c r="F194" s="281">
        <f>F191-SUM(F192:G193)</f>
        <v>7</v>
      </c>
      <c r="G194" s="282"/>
      <c r="H194" s="28"/>
      <c r="I194" s="121"/>
    </row>
    <row r="195" spans="2:33" s="7" customFormat="1" ht="13.15" x14ac:dyDescent="0.4">
      <c r="B195" s="4"/>
      <c r="C195" s="67" t="s">
        <v>285</v>
      </c>
      <c r="D195" s="64"/>
      <c r="E195" s="112"/>
      <c r="F195" s="283">
        <f>F192/F191</f>
        <v>0</v>
      </c>
      <c r="G195" s="284"/>
      <c r="H195" s="27"/>
      <c r="I195" s="121"/>
      <c r="J195" s="211"/>
      <c r="K195" s="215"/>
      <c r="L195" s="215"/>
      <c r="M195" s="215"/>
      <c r="N195" s="215"/>
      <c r="O195" s="215"/>
      <c r="P195" s="215"/>
      <c r="Q195" s="211"/>
      <c r="R195" s="211"/>
      <c r="S195" s="211"/>
      <c r="T195" s="211"/>
      <c r="U195" s="211"/>
      <c r="V195" s="211"/>
      <c r="W195" s="211"/>
      <c r="X195" s="211"/>
      <c r="Y195" s="211"/>
      <c r="Z195" s="211"/>
      <c r="AB195" s="6"/>
      <c r="AC195" s="6"/>
      <c r="AD195" s="273"/>
      <c r="AG195" s="6"/>
    </row>
    <row r="196" spans="2:33" ht="13.15" x14ac:dyDescent="0.4">
      <c r="B196" s="54"/>
      <c r="C196" s="58"/>
      <c r="D196" s="28"/>
      <c r="E196" s="54"/>
      <c r="F196" s="92"/>
      <c r="G196" s="92"/>
      <c r="H196" s="28"/>
      <c r="I196" s="121"/>
    </row>
    <row r="197" spans="2:33" x14ac:dyDescent="0.35">
      <c r="B197" s="54"/>
      <c r="C197" s="66" t="s">
        <v>275</v>
      </c>
      <c r="D197" s="65"/>
      <c r="E197" s="110"/>
      <c r="F197" s="281">
        <f>COUNTIF(L208:L214,"CMP")</f>
        <v>7</v>
      </c>
      <c r="G197" s="282"/>
      <c r="H197" s="28"/>
      <c r="I197" s="121"/>
    </row>
    <row r="198" spans="2:33" x14ac:dyDescent="0.35">
      <c r="B198" s="54"/>
      <c r="C198" s="66" t="s">
        <v>202</v>
      </c>
      <c r="D198" s="65"/>
      <c r="E198" s="110"/>
      <c r="F198" s="281">
        <f>COUNTIF(N208:N214,"CCMPX")</f>
        <v>0</v>
      </c>
      <c r="G198" s="282"/>
      <c r="H198" s="28"/>
      <c r="I198" s="121"/>
    </row>
    <row r="199" spans="2:33" x14ac:dyDescent="0.35">
      <c r="B199" s="54"/>
      <c r="C199" s="66" t="s">
        <v>203</v>
      </c>
      <c r="D199" s="65"/>
      <c r="E199" s="110"/>
      <c r="F199" s="281">
        <f>COUNTIF(P208:P214,"CCMPX")</f>
        <v>0</v>
      </c>
      <c r="G199" s="282"/>
      <c r="H199" s="28"/>
      <c r="I199" s="121"/>
    </row>
    <row r="200" spans="2:33" x14ac:dyDescent="0.35">
      <c r="B200" s="54"/>
      <c r="C200" s="66" t="s">
        <v>201</v>
      </c>
      <c r="D200" s="65"/>
      <c r="E200" s="110"/>
      <c r="F200" s="281">
        <f>F197-SUM(F198:G199)</f>
        <v>7</v>
      </c>
      <c r="G200" s="282"/>
      <c r="H200" s="28"/>
      <c r="I200" s="121"/>
    </row>
    <row r="201" spans="2:33" s="7" customFormat="1" ht="13.15" x14ac:dyDescent="0.4">
      <c r="B201" s="4"/>
      <c r="C201" s="67" t="s">
        <v>285</v>
      </c>
      <c r="D201" s="64"/>
      <c r="E201" s="112"/>
      <c r="F201" s="283">
        <f>F198/F197</f>
        <v>0</v>
      </c>
      <c r="G201" s="284"/>
      <c r="H201" s="27"/>
      <c r="I201" s="121"/>
      <c r="J201" s="211"/>
      <c r="K201" s="215"/>
      <c r="L201" s="215"/>
      <c r="M201" s="215"/>
      <c r="N201" s="215"/>
      <c r="O201" s="215"/>
      <c r="P201" s="215"/>
      <c r="Q201" s="211"/>
      <c r="R201" s="211"/>
      <c r="S201" s="211"/>
      <c r="T201" s="211"/>
      <c r="U201" s="211"/>
      <c r="V201" s="211"/>
      <c r="W201" s="211"/>
      <c r="X201" s="211"/>
      <c r="Y201" s="211"/>
      <c r="Z201" s="211"/>
      <c r="AB201" s="6"/>
      <c r="AC201" s="6"/>
      <c r="AD201" s="273"/>
      <c r="AG201" s="6"/>
    </row>
    <row r="202" spans="2:33" ht="13.15" x14ac:dyDescent="0.4">
      <c r="B202" s="54"/>
      <c r="C202" s="58"/>
      <c r="D202" s="28"/>
      <c r="E202" s="54"/>
      <c r="F202" s="293"/>
      <c r="G202" s="294"/>
      <c r="H202" s="28"/>
      <c r="I202" s="121"/>
    </row>
    <row r="203" spans="2:33" x14ac:dyDescent="0.35">
      <c r="B203" s="54"/>
      <c r="C203" s="1"/>
      <c r="D203" s="1"/>
      <c r="E203" s="54"/>
      <c r="F203" s="287" t="s">
        <v>304</v>
      </c>
      <c r="G203" s="288"/>
      <c r="H203" s="1"/>
      <c r="I203" s="121"/>
    </row>
    <row r="204" spans="2:33" ht="13.15" x14ac:dyDescent="0.45">
      <c r="B204" s="54"/>
      <c r="C204" s="138" t="s">
        <v>280</v>
      </c>
      <c r="D204" s="135"/>
      <c r="E204" s="139"/>
      <c r="F204" s="277" t="str">
        <f>IF(SUM(F195,F201)&gt;=AB5,"Aprovado","Reprovado")</f>
        <v>Reprovado</v>
      </c>
      <c r="G204" s="278"/>
      <c r="H204" s="28"/>
      <c r="I204" s="121"/>
    </row>
    <row r="206" spans="2:33" x14ac:dyDescent="0.35">
      <c r="B206" s="2"/>
      <c r="D206" s="9"/>
      <c r="F206" s="141" t="s">
        <v>272</v>
      </c>
      <c r="G206" s="145"/>
      <c r="H206" s="9"/>
    </row>
    <row r="207" spans="2:33" x14ac:dyDescent="0.45">
      <c r="B207" s="152"/>
      <c r="C207" s="141" t="s">
        <v>501</v>
      </c>
      <c r="D207" s="150" t="s">
        <v>0</v>
      </c>
      <c r="E207" s="143" t="s">
        <v>271</v>
      </c>
      <c r="F207" s="150" t="s">
        <v>33</v>
      </c>
      <c r="G207" s="150" t="s">
        <v>1</v>
      </c>
      <c r="H207" s="150" t="s">
        <v>238</v>
      </c>
      <c r="I207" s="144" t="s">
        <v>204</v>
      </c>
      <c r="J207" s="214"/>
      <c r="K207" s="217" t="s">
        <v>0</v>
      </c>
      <c r="L207" s="217" t="s">
        <v>301</v>
      </c>
      <c r="M207" s="217" t="s">
        <v>299</v>
      </c>
      <c r="N207" s="217" t="s">
        <v>302</v>
      </c>
      <c r="O207" s="217" t="s">
        <v>300</v>
      </c>
      <c r="P207" s="217" t="s">
        <v>303</v>
      </c>
    </row>
    <row r="208" spans="2:33" ht="51" x14ac:dyDescent="0.45">
      <c r="B208" s="146" t="s">
        <v>45</v>
      </c>
      <c r="C208" s="22" t="s">
        <v>561</v>
      </c>
      <c r="D208" s="10" t="s">
        <v>0</v>
      </c>
      <c r="E208" s="10" t="s">
        <v>271</v>
      </c>
      <c r="F208" s="158"/>
      <c r="G208" s="158"/>
      <c r="H208" s="170"/>
      <c r="I208" s="166"/>
      <c r="J208" s="214"/>
      <c r="K208" s="214" t="str">
        <f>CONCATENATE(D208,H208)</f>
        <v>C</v>
      </c>
      <c r="L208" s="214" t="str">
        <f>CONCATENATE(E208,H208)</f>
        <v>CMP</v>
      </c>
      <c r="M208" s="214" t="str">
        <f>CONCATENATE(D208,F208)</f>
        <v>C</v>
      </c>
      <c r="N208" s="214" t="str">
        <f>CONCATENATE(D208,E208,F208)</f>
        <v>CCMP</v>
      </c>
      <c r="O208" s="214" t="str">
        <f>CONCATENATE(D208,G208)</f>
        <v>C</v>
      </c>
      <c r="P208" s="214" t="str">
        <f>CONCATENATE(D208,E208,G208)</f>
        <v>CCMP</v>
      </c>
    </row>
    <row r="209" spans="2:33" ht="25.5" x14ac:dyDescent="0.45">
      <c r="B209" s="147" t="s">
        <v>309</v>
      </c>
      <c r="C209" s="26" t="s">
        <v>370</v>
      </c>
      <c r="D209" s="10" t="s">
        <v>0</v>
      </c>
      <c r="E209" s="23" t="s">
        <v>271</v>
      </c>
      <c r="F209" s="158"/>
      <c r="G209" s="158"/>
      <c r="H209" s="93"/>
      <c r="I209" s="166"/>
      <c r="J209" s="214"/>
      <c r="K209" s="214" t="str">
        <f t="shared" ref="K209:K214" si="24">CONCATENATE(D209,H209)</f>
        <v>C</v>
      </c>
      <c r="L209" s="214" t="str">
        <f t="shared" ref="L209:L214" si="25">CONCATENATE(E209,H209)</f>
        <v>CMP</v>
      </c>
      <c r="M209" s="214" t="str">
        <f t="shared" ref="M209:M214" si="26">CONCATENATE(D209,F209)</f>
        <v>C</v>
      </c>
      <c r="N209" s="214" t="str">
        <f t="shared" ref="N209:N214" si="27">CONCATENATE(D209,E209,F209)</f>
        <v>CCMP</v>
      </c>
      <c r="O209" s="214" t="str">
        <f t="shared" ref="O209:O213" si="28">CONCATENATE(D209,G209)</f>
        <v>C</v>
      </c>
      <c r="P209" s="214" t="str">
        <f t="shared" ref="P209:P213" si="29">CONCATENATE(D209,E209,G209)</f>
        <v>CCMP</v>
      </c>
    </row>
    <row r="210" spans="2:33" x14ac:dyDescent="0.45">
      <c r="B210" s="147" t="s">
        <v>422</v>
      </c>
      <c r="C210" s="22" t="s">
        <v>427</v>
      </c>
      <c r="D210" s="10" t="s">
        <v>0</v>
      </c>
      <c r="E210" s="23" t="s">
        <v>271</v>
      </c>
      <c r="F210" s="158"/>
      <c r="G210" s="158"/>
      <c r="H210" s="170"/>
      <c r="I210" s="185"/>
      <c r="J210" s="214"/>
      <c r="K210" s="214" t="str">
        <f t="shared" si="24"/>
        <v>C</v>
      </c>
      <c r="L210" s="214" t="str">
        <f t="shared" si="25"/>
        <v>CMP</v>
      </c>
      <c r="M210" s="214" t="str">
        <f t="shared" si="26"/>
        <v>C</v>
      </c>
      <c r="N210" s="214" t="str">
        <f t="shared" si="27"/>
        <v>CCMP</v>
      </c>
      <c r="O210" s="214" t="str">
        <f t="shared" si="28"/>
        <v>C</v>
      </c>
      <c r="P210" s="214" t="str">
        <f t="shared" si="29"/>
        <v>CCMP</v>
      </c>
    </row>
    <row r="211" spans="2:33" ht="25.5" x14ac:dyDescent="0.45">
      <c r="B211" s="147" t="s">
        <v>423</v>
      </c>
      <c r="C211" s="22" t="s">
        <v>428</v>
      </c>
      <c r="D211" s="10" t="s">
        <v>0</v>
      </c>
      <c r="E211" s="23" t="s">
        <v>271</v>
      </c>
      <c r="F211" s="158"/>
      <c r="G211" s="158"/>
      <c r="H211" s="170"/>
      <c r="I211" s="185"/>
      <c r="J211" s="214"/>
      <c r="K211" s="214" t="str">
        <f t="shared" si="24"/>
        <v>C</v>
      </c>
      <c r="L211" s="214" t="str">
        <f t="shared" si="25"/>
        <v>CMP</v>
      </c>
      <c r="M211" s="214" t="str">
        <f t="shared" si="26"/>
        <v>C</v>
      </c>
      <c r="N211" s="214" t="str">
        <f t="shared" si="27"/>
        <v>CCMP</v>
      </c>
      <c r="O211" s="214" t="str">
        <f t="shared" si="28"/>
        <v>C</v>
      </c>
      <c r="P211" s="214" t="str">
        <f t="shared" si="29"/>
        <v>CCMP</v>
      </c>
    </row>
    <row r="212" spans="2:33" ht="25.5" x14ac:dyDescent="0.45">
      <c r="B212" s="147" t="s">
        <v>424</v>
      </c>
      <c r="C212" s="22" t="s">
        <v>429</v>
      </c>
      <c r="D212" s="10" t="s">
        <v>0</v>
      </c>
      <c r="E212" s="23" t="s">
        <v>271</v>
      </c>
      <c r="F212" s="158"/>
      <c r="G212" s="158"/>
      <c r="H212" s="170"/>
      <c r="I212" s="185"/>
      <c r="J212" s="214"/>
      <c r="K212" s="214" t="str">
        <f t="shared" si="24"/>
        <v>C</v>
      </c>
      <c r="L212" s="214" t="str">
        <f t="shared" si="25"/>
        <v>CMP</v>
      </c>
      <c r="M212" s="214" t="str">
        <f t="shared" si="26"/>
        <v>C</v>
      </c>
      <c r="N212" s="214" t="str">
        <f t="shared" si="27"/>
        <v>CCMP</v>
      </c>
      <c r="O212" s="214" t="str">
        <f t="shared" si="28"/>
        <v>C</v>
      </c>
      <c r="P212" s="214" t="str">
        <f t="shared" si="29"/>
        <v>CCMP</v>
      </c>
    </row>
    <row r="213" spans="2:33" ht="25.5" x14ac:dyDescent="0.45">
      <c r="B213" s="147" t="s">
        <v>425</v>
      </c>
      <c r="C213" s="22" t="s">
        <v>430</v>
      </c>
      <c r="D213" s="10" t="s">
        <v>0</v>
      </c>
      <c r="E213" s="23" t="s">
        <v>271</v>
      </c>
      <c r="F213" s="158"/>
      <c r="G213" s="158"/>
      <c r="H213" s="170"/>
      <c r="I213" s="185"/>
      <c r="J213" s="214"/>
      <c r="K213" s="214" t="str">
        <f t="shared" si="24"/>
        <v>C</v>
      </c>
      <c r="L213" s="214" t="str">
        <f t="shared" si="25"/>
        <v>CMP</v>
      </c>
      <c r="M213" s="214" t="str">
        <f t="shared" si="26"/>
        <v>C</v>
      </c>
      <c r="N213" s="214" t="str">
        <f t="shared" si="27"/>
        <v>CCMP</v>
      </c>
      <c r="O213" s="214" t="str">
        <f t="shared" si="28"/>
        <v>C</v>
      </c>
      <c r="P213" s="214" t="str">
        <f t="shared" si="29"/>
        <v>CCMP</v>
      </c>
    </row>
    <row r="214" spans="2:33" ht="25.5" x14ac:dyDescent="0.45">
      <c r="B214" s="147" t="s">
        <v>426</v>
      </c>
      <c r="C214" s="26" t="s">
        <v>507</v>
      </c>
      <c r="D214" s="10" t="s">
        <v>0</v>
      </c>
      <c r="E214" s="23" t="s">
        <v>271</v>
      </c>
      <c r="F214" s="158"/>
      <c r="G214" s="158"/>
      <c r="H214" s="93"/>
      <c r="I214" s="185"/>
      <c r="J214" s="214"/>
      <c r="K214" s="214" t="str">
        <f t="shared" si="24"/>
        <v>C</v>
      </c>
      <c r="L214" s="214" t="str">
        <f t="shared" si="25"/>
        <v>CMP</v>
      </c>
      <c r="M214" s="214" t="str">
        <f t="shared" si="26"/>
        <v>C</v>
      </c>
      <c r="N214" s="214" t="str">
        <f t="shared" si="27"/>
        <v>CCMP</v>
      </c>
      <c r="O214" s="214" t="str">
        <f>CONCATENATE(D214,G214)</f>
        <v>C</v>
      </c>
      <c r="P214" s="214" t="str">
        <f>CONCATENATE(D214,E214,G214)</f>
        <v>CCMP</v>
      </c>
    </row>
    <row r="215" spans="2:33" ht="14.25" x14ac:dyDescent="0.45">
      <c r="B215" s="54"/>
      <c r="C215" s="120" t="s">
        <v>294</v>
      </c>
      <c r="D215" s="84"/>
      <c r="H215" s="84"/>
      <c r="I215" s="85"/>
      <c r="J215" s="214"/>
    </row>
    <row r="217" spans="2:33" ht="25.5" customHeight="1" x14ac:dyDescent="0.45">
      <c r="B217" s="54"/>
      <c r="C217" s="72" t="s">
        <v>500</v>
      </c>
      <c r="D217" s="70"/>
      <c r="E217" s="101"/>
      <c r="F217" s="70"/>
      <c r="G217" s="71"/>
      <c r="H217" s="28"/>
      <c r="I217" s="83"/>
    </row>
    <row r="218" spans="2:33" x14ac:dyDescent="0.35">
      <c r="B218" s="54"/>
      <c r="C218" s="66" t="s">
        <v>306</v>
      </c>
      <c r="D218" s="65"/>
      <c r="E218" s="110"/>
      <c r="F218" s="281">
        <f>COUNTIF(K237:K352,"C")</f>
        <v>100</v>
      </c>
      <c r="G218" s="282"/>
      <c r="H218" s="28"/>
      <c r="I218" s="121"/>
    </row>
    <row r="219" spans="2:33" x14ac:dyDescent="0.35">
      <c r="B219" s="54"/>
      <c r="C219" s="66" t="s">
        <v>202</v>
      </c>
      <c r="D219" s="65"/>
      <c r="E219" s="110"/>
      <c r="F219" s="281">
        <f>COUNTIF(M237:M352,"CX")</f>
        <v>0</v>
      </c>
      <c r="G219" s="282"/>
      <c r="H219" s="28"/>
      <c r="I219" s="121"/>
    </row>
    <row r="220" spans="2:33" x14ac:dyDescent="0.35">
      <c r="B220" s="54"/>
      <c r="C220" s="66" t="s">
        <v>203</v>
      </c>
      <c r="D220" s="65"/>
      <c r="E220" s="110"/>
      <c r="F220" s="281">
        <f>COUNTIF(O237:O352,"CX")</f>
        <v>0</v>
      </c>
      <c r="G220" s="282"/>
      <c r="H220" s="28"/>
      <c r="I220" s="121"/>
    </row>
    <row r="221" spans="2:33" x14ac:dyDescent="0.35">
      <c r="B221" s="54"/>
      <c r="C221" s="66" t="s">
        <v>201</v>
      </c>
      <c r="D221" s="65"/>
      <c r="E221" s="110"/>
      <c r="F221" s="281">
        <f>F218-SUM(F219:G220)</f>
        <v>100</v>
      </c>
      <c r="G221" s="282"/>
      <c r="H221" s="28"/>
      <c r="I221" s="121"/>
    </row>
    <row r="222" spans="2:33" s="7" customFormat="1" ht="13.15" x14ac:dyDescent="0.4">
      <c r="B222" s="4"/>
      <c r="C222" s="67" t="s">
        <v>285</v>
      </c>
      <c r="D222" s="64"/>
      <c r="E222" s="112"/>
      <c r="F222" s="283">
        <f>F219/F218</f>
        <v>0</v>
      </c>
      <c r="G222" s="284"/>
      <c r="H222" s="27"/>
      <c r="I222" s="121"/>
      <c r="J222" s="211"/>
      <c r="K222" s="215"/>
      <c r="L222" s="215"/>
      <c r="M222" s="215"/>
      <c r="N222" s="215"/>
      <c r="O222" s="215"/>
      <c r="P222" s="215"/>
      <c r="Q222" s="211"/>
      <c r="R222" s="211"/>
      <c r="S222" s="211"/>
      <c r="T222" s="211"/>
      <c r="U222" s="211"/>
      <c r="V222" s="211"/>
      <c r="W222" s="211"/>
      <c r="X222" s="211"/>
      <c r="Y222" s="211"/>
      <c r="Z222" s="211"/>
      <c r="AB222" s="6"/>
      <c r="AC222" s="6"/>
      <c r="AD222" s="273"/>
      <c r="AG222" s="6"/>
    </row>
    <row r="223" spans="2:33" ht="13.15" x14ac:dyDescent="0.4">
      <c r="B223" s="54"/>
      <c r="C223" s="58"/>
      <c r="D223" s="28"/>
      <c r="E223" s="54"/>
      <c r="F223" s="28"/>
      <c r="G223" s="28"/>
      <c r="H223" s="28"/>
      <c r="I223" s="121"/>
    </row>
    <row r="224" spans="2:33" x14ac:dyDescent="0.35">
      <c r="B224" s="54"/>
      <c r="C224" s="66" t="s">
        <v>275</v>
      </c>
      <c r="D224" s="65"/>
      <c r="E224" s="110"/>
      <c r="F224" s="281">
        <f>COUNTIF(L237:L352,"CMP")</f>
        <v>27</v>
      </c>
      <c r="G224" s="282"/>
      <c r="H224" s="28"/>
      <c r="I224" s="121"/>
    </row>
    <row r="225" spans="2:33" x14ac:dyDescent="0.35">
      <c r="B225" s="54"/>
      <c r="C225" s="66" t="s">
        <v>202</v>
      </c>
      <c r="D225" s="65"/>
      <c r="E225" s="110"/>
      <c r="F225" s="281">
        <f>COUNTIF(N237:N352,"CCMPX")</f>
        <v>0</v>
      </c>
      <c r="G225" s="282"/>
      <c r="H225" s="28"/>
      <c r="I225" s="121"/>
    </row>
    <row r="226" spans="2:33" x14ac:dyDescent="0.35">
      <c r="B226" s="54"/>
      <c r="C226" s="66" t="s">
        <v>203</v>
      </c>
      <c r="D226" s="65"/>
      <c r="E226" s="110"/>
      <c r="F226" s="281">
        <f>COUNTIF(P237:P352,"CCMPX")</f>
        <v>0</v>
      </c>
      <c r="G226" s="282"/>
      <c r="H226" s="28"/>
      <c r="I226" s="121"/>
    </row>
    <row r="227" spans="2:33" x14ac:dyDescent="0.35">
      <c r="B227" s="54"/>
      <c r="C227" s="66" t="s">
        <v>201</v>
      </c>
      <c r="D227" s="65"/>
      <c r="E227" s="110"/>
      <c r="F227" s="281">
        <f>F224-SUM(F225:G226)</f>
        <v>27</v>
      </c>
      <c r="G227" s="282"/>
      <c r="H227" s="28"/>
      <c r="I227" s="121"/>
    </row>
    <row r="228" spans="2:33" s="7" customFormat="1" ht="13.15" x14ac:dyDescent="0.4">
      <c r="B228" s="4"/>
      <c r="C228" s="67" t="s">
        <v>285</v>
      </c>
      <c r="D228" s="64"/>
      <c r="E228" s="112"/>
      <c r="F228" s="283">
        <f>F225/F224</f>
        <v>0</v>
      </c>
      <c r="G228" s="284"/>
      <c r="H228" s="27"/>
      <c r="I228" s="121"/>
      <c r="J228" s="211"/>
      <c r="K228" s="215"/>
      <c r="L228" s="215"/>
      <c r="M228" s="215"/>
      <c r="N228" s="215"/>
      <c r="O228" s="215"/>
      <c r="P228" s="215"/>
      <c r="Q228" s="211"/>
      <c r="R228" s="211"/>
      <c r="S228" s="211"/>
      <c r="T228" s="211"/>
      <c r="U228" s="211"/>
      <c r="V228" s="211"/>
      <c r="W228" s="211"/>
      <c r="X228" s="211"/>
      <c r="Y228" s="211"/>
      <c r="Z228" s="211"/>
      <c r="AB228" s="6"/>
      <c r="AC228" s="6"/>
      <c r="AD228" s="273"/>
      <c r="AG228" s="6"/>
    </row>
    <row r="229" spans="2:33" ht="13.15" x14ac:dyDescent="0.4">
      <c r="B229" s="54"/>
      <c r="C229" s="58"/>
      <c r="D229" s="28"/>
      <c r="E229" s="54"/>
      <c r="F229" s="28"/>
      <c r="G229" s="28"/>
      <c r="H229" s="28"/>
      <c r="I229" s="121"/>
    </row>
    <row r="230" spans="2:33" x14ac:dyDescent="0.35">
      <c r="B230" s="54"/>
      <c r="C230" s="1"/>
      <c r="D230" s="1"/>
      <c r="E230" s="54"/>
      <c r="F230" s="285" t="s">
        <v>304</v>
      </c>
      <c r="G230" s="286"/>
      <c r="H230" s="1"/>
      <c r="I230" s="121"/>
    </row>
    <row r="231" spans="2:33" ht="13.15" x14ac:dyDescent="0.45">
      <c r="B231" s="54"/>
      <c r="C231" s="69" t="s">
        <v>281</v>
      </c>
      <c r="D231" s="70"/>
      <c r="E231" s="102"/>
      <c r="F231" s="277" t="str">
        <f>IF(SUM(F222,F228)&gt;=AB5,"Aprovado","Reprovado")</f>
        <v>Reprovado</v>
      </c>
      <c r="G231" s="278"/>
      <c r="H231" s="28"/>
      <c r="I231" s="121"/>
    </row>
    <row r="232" spans="2:33" x14ac:dyDescent="0.35">
      <c r="F232" s="54" t="s">
        <v>340</v>
      </c>
    </row>
    <row r="233" spans="2:33" x14ac:dyDescent="0.35">
      <c r="B233" s="2"/>
      <c r="D233" s="9"/>
      <c r="F233" s="291" t="s">
        <v>272</v>
      </c>
      <c r="G233" s="292"/>
      <c r="H233" s="9"/>
    </row>
    <row r="234" spans="2:33" x14ac:dyDescent="0.45">
      <c r="B234" s="49"/>
      <c r="C234" s="43" t="s">
        <v>499</v>
      </c>
      <c r="D234" s="11" t="s">
        <v>0</v>
      </c>
      <c r="E234" s="30" t="s">
        <v>271</v>
      </c>
      <c r="F234" s="11" t="s">
        <v>33</v>
      </c>
      <c r="G234" s="11" t="s">
        <v>1</v>
      </c>
      <c r="H234" s="11" t="s">
        <v>238</v>
      </c>
      <c r="I234" s="15" t="s">
        <v>204</v>
      </c>
      <c r="J234" s="214"/>
    </row>
    <row r="235" spans="2:33" x14ac:dyDescent="0.35">
      <c r="B235" s="49"/>
      <c r="C235" s="47"/>
      <c r="D235" s="44"/>
      <c r="E235" s="29"/>
      <c r="F235" s="45"/>
      <c r="G235" s="45"/>
      <c r="H235" s="45"/>
      <c r="I235" s="46"/>
      <c r="J235" s="214"/>
    </row>
    <row r="236" spans="2:33" x14ac:dyDescent="0.45">
      <c r="B236" s="175"/>
      <c r="C236" s="48" t="s">
        <v>46</v>
      </c>
      <c r="D236" s="11" t="s">
        <v>0</v>
      </c>
      <c r="E236" s="30" t="s">
        <v>271</v>
      </c>
      <c r="F236" s="11" t="s">
        <v>33</v>
      </c>
      <c r="G236" s="11" t="s">
        <v>1</v>
      </c>
      <c r="H236" s="11" t="s">
        <v>238</v>
      </c>
      <c r="I236" s="15" t="s">
        <v>204</v>
      </c>
      <c r="J236" s="214"/>
      <c r="K236" s="217" t="s">
        <v>0</v>
      </c>
      <c r="L236" s="217" t="s">
        <v>301</v>
      </c>
      <c r="M236" s="217" t="s">
        <v>299</v>
      </c>
      <c r="N236" s="217" t="s">
        <v>302</v>
      </c>
      <c r="O236" s="217" t="s">
        <v>300</v>
      </c>
      <c r="P236" s="217" t="s">
        <v>303</v>
      </c>
    </row>
    <row r="237" spans="2:33" ht="38.25" x14ac:dyDescent="0.45">
      <c r="B237" s="42" t="s">
        <v>47</v>
      </c>
      <c r="C237" s="22" t="s">
        <v>562</v>
      </c>
      <c r="D237" s="10" t="s">
        <v>0</v>
      </c>
      <c r="E237" s="23" t="s">
        <v>271</v>
      </c>
      <c r="F237" s="13"/>
      <c r="G237" s="13"/>
      <c r="H237" s="93"/>
      <c r="I237" s="123"/>
      <c r="J237" s="214"/>
      <c r="K237" s="214" t="str">
        <f>CONCATENATE(D237,H237)</f>
        <v>C</v>
      </c>
      <c r="L237" s="214" t="str">
        <f>CONCATENATE(E237,H237)</f>
        <v>CMP</v>
      </c>
      <c r="M237" s="214" t="str">
        <f>CONCATENATE(D237,F237)</f>
        <v>C</v>
      </c>
      <c r="N237" s="214" t="str">
        <f>CONCATENATE(D237,E237,F237)</f>
        <v>CCMP</v>
      </c>
      <c r="O237" s="214" t="str">
        <f>CONCATENATE(D237,G237)</f>
        <v>C</v>
      </c>
      <c r="P237" s="214" t="str">
        <f>CONCATENATE(D237,E237,G237)</f>
        <v>CCMP</v>
      </c>
    </row>
    <row r="238" spans="2:33" ht="38.25" x14ac:dyDescent="0.45">
      <c r="B238" s="42" t="s">
        <v>48</v>
      </c>
      <c r="C238" s="56" t="s">
        <v>341</v>
      </c>
      <c r="D238" s="10" t="s">
        <v>0</v>
      </c>
      <c r="E238" s="23" t="s">
        <v>271</v>
      </c>
      <c r="F238" s="13"/>
      <c r="G238" s="13"/>
      <c r="H238" s="93"/>
      <c r="I238" s="123"/>
      <c r="J238" s="214"/>
      <c r="K238" s="214" t="str">
        <f t="shared" ref="K238:K241" si="30">CONCATENATE(D238,H238)</f>
        <v>C</v>
      </c>
      <c r="L238" s="214" t="str">
        <f t="shared" ref="L238:L241" si="31">CONCATENATE(E238,H238)</f>
        <v>CMP</v>
      </c>
      <c r="M238" s="214" t="str">
        <f t="shared" ref="M238:M241" si="32">CONCATENATE(D238,F238)</f>
        <v>C</v>
      </c>
      <c r="N238" s="214" t="str">
        <f t="shared" ref="N238:N241" si="33">CONCATENATE(D238,E238,F238)</f>
        <v>CCMP</v>
      </c>
      <c r="O238" s="214" t="str">
        <f t="shared" ref="O238:O241" si="34">CONCATENATE(D238,G238)</f>
        <v>C</v>
      </c>
      <c r="P238" s="214" t="str">
        <f t="shared" ref="P238:P241" si="35">CONCATENATE(D238,E238,G238)</f>
        <v>CCMP</v>
      </c>
    </row>
    <row r="239" spans="2:33" ht="38.25" x14ac:dyDescent="0.45">
      <c r="B239" s="42" t="s">
        <v>49</v>
      </c>
      <c r="C239" s="22" t="s">
        <v>563</v>
      </c>
      <c r="D239" s="10" t="s">
        <v>0</v>
      </c>
      <c r="E239" s="23" t="s">
        <v>271</v>
      </c>
      <c r="F239" s="13"/>
      <c r="G239" s="13"/>
      <c r="H239" s="93"/>
      <c r="I239" s="123"/>
      <c r="J239" s="214"/>
      <c r="K239" s="214" t="str">
        <f t="shared" si="30"/>
        <v>C</v>
      </c>
      <c r="L239" s="214" t="str">
        <f t="shared" si="31"/>
        <v>CMP</v>
      </c>
      <c r="M239" s="214" t="str">
        <f t="shared" si="32"/>
        <v>C</v>
      </c>
      <c r="N239" s="214" t="str">
        <f t="shared" si="33"/>
        <v>CCMP</v>
      </c>
      <c r="O239" s="214" t="str">
        <f t="shared" si="34"/>
        <v>C</v>
      </c>
      <c r="P239" s="214" t="str">
        <f t="shared" si="35"/>
        <v>CCMP</v>
      </c>
    </row>
    <row r="240" spans="2:33" ht="38.25" x14ac:dyDescent="0.45">
      <c r="B240" s="42" t="s">
        <v>50</v>
      </c>
      <c r="C240" s="22" t="s">
        <v>371</v>
      </c>
      <c r="D240" s="10" t="s">
        <v>0</v>
      </c>
      <c r="E240" s="23"/>
      <c r="F240" s="13"/>
      <c r="G240" s="13"/>
      <c r="H240" s="93"/>
      <c r="I240" s="123"/>
      <c r="J240" s="214"/>
      <c r="K240" s="214" t="str">
        <f t="shared" si="30"/>
        <v>C</v>
      </c>
      <c r="L240" s="214" t="str">
        <f t="shared" si="31"/>
        <v/>
      </c>
      <c r="M240" s="214" t="str">
        <f t="shared" si="32"/>
        <v>C</v>
      </c>
      <c r="N240" s="214" t="str">
        <f t="shared" si="33"/>
        <v>C</v>
      </c>
      <c r="O240" s="214" t="str">
        <f t="shared" si="34"/>
        <v>C</v>
      </c>
      <c r="P240" s="214" t="str">
        <f t="shared" si="35"/>
        <v>C</v>
      </c>
    </row>
    <row r="241" spans="2:16" ht="51" x14ac:dyDescent="0.45">
      <c r="B241" s="42" t="s">
        <v>51</v>
      </c>
      <c r="C241" s="22" t="s">
        <v>52</v>
      </c>
      <c r="D241" s="10" t="s">
        <v>0</v>
      </c>
      <c r="E241" s="23" t="s">
        <v>271</v>
      </c>
      <c r="F241" s="13"/>
      <c r="G241" s="13"/>
      <c r="H241" s="93"/>
      <c r="I241" s="123"/>
      <c r="J241" s="214"/>
      <c r="K241" s="214" t="str">
        <f t="shared" si="30"/>
        <v>C</v>
      </c>
      <c r="L241" s="214" t="str">
        <f t="shared" si="31"/>
        <v>CMP</v>
      </c>
      <c r="M241" s="214" t="str">
        <f t="shared" si="32"/>
        <v>C</v>
      </c>
      <c r="N241" s="214" t="str">
        <f t="shared" si="33"/>
        <v>CCMP</v>
      </c>
      <c r="O241" s="214" t="str">
        <f t="shared" si="34"/>
        <v>C</v>
      </c>
      <c r="P241" s="214" t="str">
        <f t="shared" si="35"/>
        <v>CCMP</v>
      </c>
    </row>
    <row r="242" spans="2:16" x14ac:dyDescent="0.45">
      <c r="B242" s="175"/>
      <c r="C242" s="50" t="s">
        <v>55</v>
      </c>
      <c r="D242" s="11" t="s">
        <v>0</v>
      </c>
      <c r="E242" s="30" t="s">
        <v>271</v>
      </c>
      <c r="F242" s="11" t="s">
        <v>33</v>
      </c>
      <c r="G242" s="11" t="s">
        <v>1</v>
      </c>
      <c r="H242" s="11" t="s">
        <v>238</v>
      </c>
      <c r="I242" s="15" t="s">
        <v>204</v>
      </c>
    </row>
    <row r="243" spans="2:16" ht="25.5" x14ac:dyDescent="0.45">
      <c r="B243" s="42" t="s">
        <v>506</v>
      </c>
      <c r="C243" s="22" t="s">
        <v>372</v>
      </c>
      <c r="D243" s="10" t="s">
        <v>0</v>
      </c>
      <c r="E243" s="23"/>
      <c r="F243" s="13"/>
      <c r="G243" s="13"/>
      <c r="H243" s="93"/>
      <c r="I243" s="123"/>
      <c r="J243" s="214"/>
      <c r="K243" s="214" t="str">
        <f t="shared" ref="K243:K244" si="36">CONCATENATE(D243,H243)</f>
        <v>C</v>
      </c>
      <c r="L243" s="214" t="str">
        <f t="shared" ref="L243:L244" si="37">CONCATENATE(E243,H243)</f>
        <v/>
      </c>
      <c r="M243" s="214" t="str">
        <f t="shared" ref="M243:M244" si="38">CONCATENATE(D243,F243)</f>
        <v>C</v>
      </c>
      <c r="N243" s="214" t="str">
        <f t="shared" ref="N243:N244" si="39">CONCATENATE(D243,E243,F243)</f>
        <v>C</v>
      </c>
      <c r="O243" s="214" t="str">
        <f t="shared" ref="O243:O244" si="40">CONCATENATE(D243,G243)</f>
        <v>C</v>
      </c>
      <c r="P243" s="214" t="str">
        <f t="shared" ref="P243:P244" si="41">CONCATENATE(D243,E243,G243)</f>
        <v>C</v>
      </c>
    </row>
    <row r="244" spans="2:16" ht="25.5" customHeight="1" x14ac:dyDescent="0.45">
      <c r="B244" s="42" t="s">
        <v>53</v>
      </c>
      <c r="C244" s="22" t="s">
        <v>373</v>
      </c>
      <c r="D244" s="10" t="s">
        <v>0</v>
      </c>
      <c r="E244" s="23"/>
      <c r="F244" s="13"/>
      <c r="G244" s="13"/>
      <c r="H244" s="93"/>
      <c r="I244" s="123"/>
      <c r="J244" s="214"/>
      <c r="K244" s="214" t="str">
        <f t="shared" si="36"/>
        <v>C</v>
      </c>
      <c r="L244" s="214" t="str">
        <f t="shared" si="37"/>
        <v/>
      </c>
      <c r="M244" s="214" t="str">
        <f t="shared" si="38"/>
        <v>C</v>
      </c>
      <c r="N244" s="214" t="str">
        <f t="shared" si="39"/>
        <v>C</v>
      </c>
      <c r="O244" s="214" t="str">
        <f t="shared" si="40"/>
        <v>C</v>
      </c>
      <c r="P244" s="214" t="str">
        <f t="shared" si="41"/>
        <v>C</v>
      </c>
    </row>
    <row r="245" spans="2:16" ht="12.75" customHeight="1" x14ac:dyDescent="0.45">
      <c r="B245" s="175"/>
      <c r="C245" s="35" t="s">
        <v>404</v>
      </c>
      <c r="D245" s="11" t="s">
        <v>0</v>
      </c>
      <c r="E245" s="30" t="s">
        <v>271</v>
      </c>
      <c r="F245" s="11" t="s">
        <v>33</v>
      </c>
      <c r="G245" s="11" t="s">
        <v>1</v>
      </c>
      <c r="H245" s="11" t="s">
        <v>238</v>
      </c>
      <c r="I245" s="15" t="s">
        <v>204</v>
      </c>
    </row>
    <row r="246" spans="2:16" ht="25.5" x14ac:dyDescent="0.45">
      <c r="B246" s="42" t="s">
        <v>54</v>
      </c>
      <c r="C246" s="26" t="s">
        <v>564</v>
      </c>
      <c r="D246" s="10" t="s">
        <v>0</v>
      </c>
      <c r="E246" s="23"/>
      <c r="F246" s="13"/>
      <c r="G246" s="13"/>
      <c r="H246" s="93"/>
      <c r="I246" s="124"/>
      <c r="J246" s="214"/>
      <c r="K246" s="214" t="str">
        <f t="shared" ref="K246:K252" si="42">CONCATENATE(D246,H246)</f>
        <v>C</v>
      </c>
      <c r="L246" s="214" t="str">
        <f t="shared" ref="L246:L252" si="43">CONCATENATE(E246,H246)</f>
        <v/>
      </c>
      <c r="M246" s="214" t="str">
        <f t="shared" ref="M246:M252" si="44">CONCATENATE(D246,F246)</f>
        <v>C</v>
      </c>
      <c r="N246" s="214" t="str">
        <f t="shared" ref="N246:N252" si="45">CONCATENATE(D246,E246,F246)</f>
        <v>C</v>
      </c>
      <c r="O246" s="214" t="str">
        <f t="shared" ref="O246:O252" si="46">CONCATENATE(D246,G246)</f>
        <v>C</v>
      </c>
      <c r="P246" s="214" t="str">
        <f t="shared" ref="P246:P252" si="47">CONCATENATE(D246,E246,G246)</f>
        <v>C</v>
      </c>
    </row>
    <row r="247" spans="2:16" x14ac:dyDescent="0.45">
      <c r="B247" s="42" t="s">
        <v>57</v>
      </c>
      <c r="C247" s="22" t="s">
        <v>56</v>
      </c>
      <c r="D247" s="10" t="s">
        <v>0</v>
      </c>
      <c r="E247" s="23"/>
      <c r="F247" s="13"/>
      <c r="G247" s="13"/>
      <c r="H247" s="93"/>
      <c r="I247" s="123"/>
      <c r="J247" s="214"/>
      <c r="K247" s="214" t="str">
        <f t="shared" si="42"/>
        <v>C</v>
      </c>
      <c r="L247" s="214" t="str">
        <f t="shared" si="43"/>
        <v/>
      </c>
      <c r="M247" s="214" t="str">
        <f t="shared" si="44"/>
        <v>C</v>
      </c>
      <c r="N247" s="214" t="str">
        <f t="shared" si="45"/>
        <v>C</v>
      </c>
      <c r="O247" s="214" t="str">
        <f t="shared" si="46"/>
        <v>C</v>
      </c>
      <c r="P247" s="214" t="str">
        <f t="shared" si="47"/>
        <v>C</v>
      </c>
    </row>
    <row r="248" spans="2:16" x14ac:dyDescent="0.45">
      <c r="B248" s="42" t="s">
        <v>58</v>
      </c>
      <c r="C248" s="22" t="s">
        <v>374</v>
      </c>
      <c r="D248" s="10" t="s">
        <v>0</v>
      </c>
      <c r="E248" s="23"/>
      <c r="F248" s="13"/>
      <c r="G248" s="13"/>
      <c r="H248" s="93"/>
      <c r="I248" s="123"/>
      <c r="J248" s="214"/>
      <c r="K248" s="214" t="str">
        <f t="shared" si="42"/>
        <v>C</v>
      </c>
      <c r="L248" s="214" t="str">
        <f t="shared" si="43"/>
        <v/>
      </c>
      <c r="M248" s="214" t="str">
        <f t="shared" si="44"/>
        <v>C</v>
      </c>
      <c r="N248" s="214" t="str">
        <f t="shared" si="45"/>
        <v>C</v>
      </c>
      <c r="O248" s="214" t="str">
        <f t="shared" si="46"/>
        <v>C</v>
      </c>
      <c r="P248" s="214" t="str">
        <f t="shared" si="47"/>
        <v>C</v>
      </c>
    </row>
    <row r="249" spans="2:16" ht="25.5" x14ac:dyDescent="0.45">
      <c r="B249" s="42" t="s">
        <v>316</v>
      </c>
      <c r="C249" s="22" t="s">
        <v>565</v>
      </c>
      <c r="D249" s="10" t="s">
        <v>0</v>
      </c>
      <c r="E249" s="23"/>
      <c r="F249" s="13"/>
      <c r="G249" s="13"/>
      <c r="H249" s="93"/>
      <c r="I249" s="123"/>
      <c r="J249" s="214"/>
      <c r="K249" s="214" t="str">
        <f t="shared" si="42"/>
        <v>C</v>
      </c>
      <c r="L249" s="214" t="str">
        <f t="shared" si="43"/>
        <v/>
      </c>
      <c r="M249" s="214" t="str">
        <f t="shared" si="44"/>
        <v>C</v>
      </c>
      <c r="N249" s="214" t="str">
        <f t="shared" si="45"/>
        <v>C</v>
      </c>
      <c r="O249" s="214" t="str">
        <f t="shared" si="46"/>
        <v>C</v>
      </c>
      <c r="P249" s="214" t="str">
        <f t="shared" si="47"/>
        <v>C</v>
      </c>
    </row>
    <row r="250" spans="2:16" ht="25.5" x14ac:dyDescent="0.35">
      <c r="B250" s="42" t="s">
        <v>59</v>
      </c>
      <c r="C250" s="22" t="s">
        <v>239</v>
      </c>
      <c r="D250" s="10" t="s">
        <v>0</v>
      </c>
      <c r="E250" s="99"/>
      <c r="F250" s="13"/>
      <c r="G250" s="13"/>
      <c r="H250" s="93"/>
      <c r="I250" s="123"/>
      <c r="J250" s="214"/>
      <c r="K250" s="214" t="str">
        <f t="shared" si="42"/>
        <v>C</v>
      </c>
      <c r="L250" s="214" t="str">
        <f t="shared" si="43"/>
        <v/>
      </c>
      <c r="M250" s="214" t="str">
        <f t="shared" si="44"/>
        <v>C</v>
      </c>
      <c r="N250" s="214" t="str">
        <f t="shared" si="45"/>
        <v>C</v>
      </c>
      <c r="O250" s="214" t="str">
        <f t="shared" si="46"/>
        <v>C</v>
      </c>
      <c r="P250" s="214" t="str">
        <f t="shared" si="47"/>
        <v>C</v>
      </c>
    </row>
    <row r="251" spans="2:16" ht="38.25" customHeight="1" x14ac:dyDescent="0.35">
      <c r="B251" s="42" t="s">
        <v>60</v>
      </c>
      <c r="C251" s="22" t="s">
        <v>566</v>
      </c>
      <c r="D251" s="10" t="s">
        <v>0</v>
      </c>
      <c r="E251" s="100"/>
      <c r="F251" s="13"/>
      <c r="G251" s="13"/>
      <c r="H251" s="93"/>
      <c r="I251" s="123"/>
      <c r="J251" s="214"/>
      <c r="K251" s="214" t="str">
        <f t="shared" si="42"/>
        <v>C</v>
      </c>
      <c r="L251" s="214" t="str">
        <f t="shared" si="43"/>
        <v/>
      </c>
      <c r="M251" s="214" t="str">
        <f t="shared" si="44"/>
        <v>C</v>
      </c>
      <c r="N251" s="214" t="str">
        <f t="shared" si="45"/>
        <v>C</v>
      </c>
      <c r="O251" s="214" t="str">
        <f t="shared" si="46"/>
        <v>C</v>
      </c>
      <c r="P251" s="214" t="str">
        <f t="shared" si="47"/>
        <v>C</v>
      </c>
    </row>
    <row r="252" spans="2:16" ht="25.5" x14ac:dyDescent="0.35">
      <c r="B252" s="42" t="s">
        <v>61</v>
      </c>
      <c r="C252" s="22" t="s">
        <v>375</v>
      </c>
      <c r="D252" s="10" t="s">
        <v>0</v>
      </c>
      <c r="E252" s="119"/>
      <c r="F252" s="13"/>
      <c r="G252" s="13"/>
      <c r="H252" s="93"/>
      <c r="I252" s="123"/>
      <c r="J252" s="214"/>
      <c r="K252" s="214" t="str">
        <f t="shared" si="42"/>
        <v>C</v>
      </c>
      <c r="L252" s="214" t="str">
        <f t="shared" si="43"/>
        <v/>
      </c>
      <c r="M252" s="214" t="str">
        <f t="shared" si="44"/>
        <v>C</v>
      </c>
      <c r="N252" s="214" t="str">
        <f t="shared" si="45"/>
        <v>C</v>
      </c>
      <c r="O252" s="214" t="str">
        <f t="shared" si="46"/>
        <v>C</v>
      </c>
      <c r="P252" s="214" t="str">
        <f t="shared" si="47"/>
        <v>C</v>
      </c>
    </row>
    <row r="253" spans="2:16" ht="25.5" x14ac:dyDescent="0.35">
      <c r="B253" s="42" t="s">
        <v>62</v>
      </c>
      <c r="C253" s="181" t="s">
        <v>567</v>
      </c>
      <c r="D253" s="10" t="s">
        <v>0</v>
      </c>
      <c r="E253" s="119"/>
      <c r="F253" s="13"/>
      <c r="G253" s="13"/>
      <c r="H253" s="93"/>
      <c r="I253" s="123"/>
      <c r="J253" s="214"/>
      <c r="K253" s="214" t="str">
        <f t="shared" ref="K253" si="48">CONCATENATE(D253,H253)</f>
        <v>C</v>
      </c>
      <c r="L253" s="214" t="str">
        <f t="shared" ref="L253" si="49">CONCATENATE(E253,H253)</f>
        <v/>
      </c>
      <c r="M253" s="214" t="str">
        <f t="shared" ref="M253" si="50">CONCATENATE(D253,F253)</f>
        <v>C</v>
      </c>
      <c r="N253" s="214" t="str">
        <f t="shared" ref="N253" si="51">CONCATENATE(D253,E253,F253)</f>
        <v>C</v>
      </c>
      <c r="O253" s="214" t="str">
        <f t="shared" ref="O253" si="52">CONCATENATE(D253,G253)</f>
        <v>C</v>
      </c>
      <c r="P253" s="214" t="str">
        <f t="shared" ref="P253" si="53">CONCATENATE(D253,E253,G253)</f>
        <v>C</v>
      </c>
    </row>
    <row r="254" spans="2:16" x14ac:dyDescent="0.45">
      <c r="B254" s="175"/>
      <c r="C254" s="35" t="s">
        <v>569</v>
      </c>
      <c r="D254" s="11" t="s">
        <v>0</v>
      </c>
      <c r="E254" s="30" t="s">
        <v>271</v>
      </c>
      <c r="F254" s="11" t="s">
        <v>33</v>
      </c>
      <c r="G254" s="11" t="s">
        <v>1</v>
      </c>
      <c r="H254" s="11" t="s">
        <v>238</v>
      </c>
      <c r="I254" s="15" t="s">
        <v>204</v>
      </c>
      <c r="J254" s="214"/>
    </row>
    <row r="255" spans="2:16" ht="25.5" x14ac:dyDescent="0.45">
      <c r="B255" s="42" t="s">
        <v>63</v>
      </c>
      <c r="C255" s="181" t="s">
        <v>568</v>
      </c>
      <c r="D255" s="10" t="s">
        <v>0</v>
      </c>
      <c r="E255" s="23" t="s">
        <v>271</v>
      </c>
      <c r="F255" s="13"/>
      <c r="G255" s="13"/>
      <c r="H255" s="93"/>
      <c r="I255" s="166"/>
      <c r="J255" s="214"/>
      <c r="K255" s="214" t="str">
        <f>CONCATENATE(D255,H255)</f>
        <v>C</v>
      </c>
      <c r="L255" s="214" t="str">
        <f>CONCATENATE(E255,H255)</f>
        <v>CMP</v>
      </c>
      <c r="M255" s="214" t="str">
        <f>CONCATENATE(D255,F255)</f>
        <v>C</v>
      </c>
      <c r="N255" s="214" t="str">
        <f>CONCATENATE(D255,E255,F255)</f>
        <v>CCMP</v>
      </c>
      <c r="O255" s="214" t="str">
        <f>CONCATENATE(D255,G255)</f>
        <v>C</v>
      </c>
      <c r="P255" s="214" t="str">
        <f>CONCATENATE(D255,E255,G255)</f>
        <v>CCMP</v>
      </c>
    </row>
    <row r="256" spans="2:16" x14ac:dyDescent="0.45">
      <c r="B256" s="176"/>
      <c r="C256" s="51" t="s">
        <v>65</v>
      </c>
      <c r="D256" s="11" t="s">
        <v>0</v>
      </c>
      <c r="E256" s="30" t="s">
        <v>271</v>
      </c>
      <c r="F256" s="11" t="s">
        <v>33</v>
      </c>
      <c r="G256" s="11" t="s">
        <v>1</v>
      </c>
      <c r="H256" s="11" t="s">
        <v>238</v>
      </c>
      <c r="I256" s="15" t="s">
        <v>204</v>
      </c>
    </row>
    <row r="257" spans="2:16" ht="25.5" x14ac:dyDescent="0.45">
      <c r="B257" s="42" t="s">
        <v>64</v>
      </c>
      <c r="C257" s="22" t="s">
        <v>67</v>
      </c>
      <c r="D257" s="10" t="s">
        <v>0</v>
      </c>
      <c r="E257" s="10" t="s">
        <v>271</v>
      </c>
      <c r="F257" s="13"/>
      <c r="G257" s="13"/>
      <c r="H257" s="170"/>
      <c r="I257" s="123"/>
      <c r="J257" s="214"/>
      <c r="K257" s="214" t="str">
        <f t="shared" ref="K257:K282" si="54">CONCATENATE(D257,H257)</f>
        <v>C</v>
      </c>
      <c r="L257" s="214" t="str">
        <f t="shared" ref="L257:L282" si="55">CONCATENATE(E257,H257)</f>
        <v>CMP</v>
      </c>
      <c r="M257" s="214" t="str">
        <f t="shared" ref="M257:M282" si="56">CONCATENATE(D257,F257)</f>
        <v>C</v>
      </c>
      <c r="N257" s="214" t="str">
        <f t="shared" ref="N257:N282" si="57">CONCATENATE(D257,E257,F257)</f>
        <v>CCMP</v>
      </c>
      <c r="O257" s="214" t="str">
        <f t="shared" ref="O257:O282" si="58">CONCATENATE(D257,G257)</f>
        <v>C</v>
      </c>
      <c r="P257" s="214" t="str">
        <f t="shared" ref="P257:P282" si="59">CONCATENATE(D257,E257,G257)</f>
        <v>CCMP</v>
      </c>
    </row>
    <row r="258" spans="2:16" ht="25.5" x14ac:dyDescent="0.45">
      <c r="B258" s="42" t="s">
        <v>66</v>
      </c>
      <c r="C258" s="22" t="s">
        <v>68</v>
      </c>
      <c r="D258" s="10" t="s">
        <v>0</v>
      </c>
      <c r="E258" s="10" t="s">
        <v>271</v>
      </c>
      <c r="F258" s="13"/>
      <c r="G258" s="13"/>
      <c r="H258" s="93"/>
      <c r="I258" s="123"/>
      <c r="J258" s="214"/>
      <c r="K258" s="214" t="str">
        <f t="shared" si="54"/>
        <v>C</v>
      </c>
      <c r="L258" s="214" t="str">
        <f t="shared" si="55"/>
        <v>CMP</v>
      </c>
      <c r="M258" s="214" t="str">
        <f t="shared" si="56"/>
        <v>C</v>
      </c>
      <c r="N258" s="214" t="str">
        <f t="shared" si="57"/>
        <v>CCMP</v>
      </c>
      <c r="O258" s="214" t="str">
        <f t="shared" si="58"/>
        <v>C</v>
      </c>
      <c r="P258" s="214" t="str">
        <f t="shared" si="59"/>
        <v>CCMP</v>
      </c>
    </row>
    <row r="259" spans="2:16" ht="38.25" x14ac:dyDescent="0.45">
      <c r="B259" s="42" t="s">
        <v>69</v>
      </c>
      <c r="C259" s="22" t="s">
        <v>376</v>
      </c>
      <c r="D259" s="10" t="s">
        <v>0</v>
      </c>
      <c r="E259" s="10" t="s">
        <v>271</v>
      </c>
      <c r="F259" s="13"/>
      <c r="G259" s="13"/>
      <c r="H259" s="93"/>
      <c r="I259" s="123"/>
      <c r="J259" s="214"/>
      <c r="K259" s="214" t="str">
        <f t="shared" si="54"/>
        <v>C</v>
      </c>
      <c r="L259" s="214" t="str">
        <f t="shared" si="55"/>
        <v>CMP</v>
      </c>
      <c r="M259" s="214" t="str">
        <f t="shared" si="56"/>
        <v>C</v>
      </c>
      <c r="N259" s="214" t="str">
        <f t="shared" si="57"/>
        <v>CCMP</v>
      </c>
      <c r="O259" s="214" t="str">
        <f t="shared" si="58"/>
        <v>C</v>
      </c>
      <c r="P259" s="214" t="str">
        <f t="shared" si="59"/>
        <v>CCMP</v>
      </c>
    </row>
    <row r="260" spans="2:16" ht="38.25" x14ac:dyDescent="0.45">
      <c r="B260" s="42" t="s">
        <v>70</v>
      </c>
      <c r="C260" s="22" t="s">
        <v>377</v>
      </c>
      <c r="D260" s="10" t="s">
        <v>0</v>
      </c>
      <c r="E260" s="10" t="s">
        <v>271</v>
      </c>
      <c r="F260" s="13"/>
      <c r="G260" s="13"/>
      <c r="H260" s="170"/>
      <c r="I260" s="123"/>
      <c r="J260" s="214"/>
      <c r="K260" s="214" t="str">
        <f t="shared" si="54"/>
        <v>C</v>
      </c>
      <c r="L260" s="214" t="str">
        <f t="shared" si="55"/>
        <v>CMP</v>
      </c>
      <c r="M260" s="214" t="str">
        <f t="shared" si="56"/>
        <v>C</v>
      </c>
      <c r="N260" s="214" t="str">
        <f t="shared" si="57"/>
        <v>CCMP</v>
      </c>
      <c r="O260" s="214" t="str">
        <f t="shared" si="58"/>
        <v>C</v>
      </c>
      <c r="P260" s="214" t="str">
        <f t="shared" si="59"/>
        <v>CCMP</v>
      </c>
    </row>
    <row r="261" spans="2:16" ht="91.5" customHeight="1" x14ac:dyDescent="0.45">
      <c r="B261" s="42" t="s">
        <v>71</v>
      </c>
      <c r="C261" s="22" t="s">
        <v>212</v>
      </c>
      <c r="D261" s="10" t="s">
        <v>0</v>
      </c>
      <c r="E261" s="10" t="s">
        <v>271</v>
      </c>
      <c r="F261" s="13"/>
      <c r="G261" s="13"/>
      <c r="H261" s="93"/>
      <c r="I261" s="123"/>
      <c r="J261" s="214"/>
      <c r="K261" s="214" t="str">
        <f t="shared" si="54"/>
        <v>C</v>
      </c>
      <c r="L261" s="214" t="str">
        <f t="shared" si="55"/>
        <v>CMP</v>
      </c>
      <c r="M261" s="214" t="str">
        <f t="shared" si="56"/>
        <v>C</v>
      </c>
      <c r="N261" s="214" t="str">
        <f t="shared" si="57"/>
        <v>CCMP</v>
      </c>
      <c r="O261" s="214" t="str">
        <f t="shared" si="58"/>
        <v>C</v>
      </c>
      <c r="P261" s="214" t="str">
        <f t="shared" si="59"/>
        <v>CCMP</v>
      </c>
    </row>
    <row r="262" spans="2:16" ht="25.5" x14ac:dyDescent="0.35">
      <c r="B262" s="42" t="s">
        <v>72</v>
      </c>
      <c r="C262" s="22" t="s">
        <v>213</v>
      </c>
      <c r="D262" s="10" t="s">
        <v>0</v>
      </c>
      <c r="E262" s="119"/>
      <c r="F262" s="13"/>
      <c r="G262" s="13"/>
      <c r="H262" s="93"/>
      <c r="I262" s="123"/>
      <c r="J262" s="214"/>
      <c r="K262" s="214" t="str">
        <f t="shared" si="54"/>
        <v>C</v>
      </c>
      <c r="L262" s="214" t="str">
        <f t="shared" si="55"/>
        <v/>
      </c>
      <c r="M262" s="214" t="str">
        <f t="shared" si="56"/>
        <v>C</v>
      </c>
      <c r="N262" s="214" t="str">
        <f t="shared" si="57"/>
        <v>C</v>
      </c>
      <c r="O262" s="214" t="str">
        <f t="shared" si="58"/>
        <v>C</v>
      </c>
      <c r="P262" s="214" t="str">
        <f t="shared" si="59"/>
        <v>C</v>
      </c>
    </row>
    <row r="263" spans="2:16" ht="25.5" x14ac:dyDescent="0.35">
      <c r="B263" s="42" t="s">
        <v>73</v>
      </c>
      <c r="C263" s="26" t="s">
        <v>378</v>
      </c>
      <c r="D263" s="10" t="s">
        <v>0</v>
      </c>
      <c r="E263" s="119" t="s">
        <v>271</v>
      </c>
      <c r="F263" s="13"/>
      <c r="G263" s="13"/>
      <c r="H263" s="93"/>
      <c r="I263" s="124"/>
      <c r="J263" s="214"/>
      <c r="K263" s="214" t="str">
        <f t="shared" si="54"/>
        <v>C</v>
      </c>
      <c r="L263" s="214" t="str">
        <f t="shared" si="55"/>
        <v>CMP</v>
      </c>
      <c r="M263" s="214" t="str">
        <f t="shared" si="56"/>
        <v>C</v>
      </c>
      <c r="N263" s="214" t="str">
        <f t="shared" si="57"/>
        <v>CCMP</v>
      </c>
      <c r="O263" s="214" t="str">
        <f t="shared" si="58"/>
        <v>C</v>
      </c>
      <c r="P263" s="214" t="str">
        <f t="shared" si="59"/>
        <v>CCMP</v>
      </c>
    </row>
    <row r="264" spans="2:16" ht="51" x14ac:dyDescent="0.35">
      <c r="B264" s="42" t="s">
        <v>74</v>
      </c>
      <c r="C264" s="22" t="s">
        <v>432</v>
      </c>
      <c r="D264" s="10" t="s">
        <v>0</v>
      </c>
      <c r="E264" s="119"/>
      <c r="F264" s="13"/>
      <c r="G264" s="16"/>
      <c r="H264" s="93"/>
      <c r="I264" s="123"/>
      <c r="J264" s="214"/>
      <c r="K264" s="214" t="str">
        <f t="shared" si="54"/>
        <v>C</v>
      </c>
      <c r="L264" s="214" t="str">
        <f t="shared" si="55"/>
        <v/>
      </c>
      <c r="M264" s="214" t="str">
        <f t="shared" si="56"/>
        <v>C</v>
      </c>
      <c r="N264" s="214" t="str">
        <f t="shared" si="57"/>
        <v>C</v>
      </c>
      <c r="O264" s="214" t="str">
        <f t="shared" si="58"/>
        <v>C</v>
      </c>
      <c r="P264" s="214" t="str">
        <f t="shared" si="59"/>
        <v>C</v>
      </c>
    </row>
    <row r="265" spans="2:16" ht="25.5" x14ac:dyDescent="0.35">
      <c r="B265" s="42" t="s">
        <v>310</v>
      </c>
      <c r="C265" s="22" t="s">
        <v>433</v>
      </c>
      <c r="D265" s="10" t="s">
        <v>0</v>
      </c>
      <c r="E265" s="119"/>
      <c r="F265" s="13"/>
      <c r="G265" s="13"/>
      <c r="H265" s="93"/>
      <c r="I265" s="123"/>
      <c r="J265" s="214"/>
      <c r="K265" s="214" t="str">
        <f t="shared" si="54"/>
        <v>C</v>
      </c>
      <c r="L265" s="214" t="str">
        <f t="shared" si="55"/>
        <v/>
      </c>
      <c r="M265" s="214" t="str">
        <f t="shared" si="56"/>
        <v>C</v>
      </c>
      <c r="N265" s="214" t="str">
        <f t="shared" si="57"/>
        <v>C</v>
      </c>
      <c r="O265" s="214" t="str">
        <f t="shared" si="58"/>
        <v>C</v>
      </c>
      <c r="P265" s="214" t="str">
        <f t="shared" si="59"/>
        <v>C</v>
      </c>
    </row>
    <row r="266" spans="2:16" ht="38.25" x14ac:dyDescent="0.35">
      <c r="B266" s="42" t="s">
        <v>75</v>
      </c>
      <c r="C266" s="22" t="s">
        <v>379</v>
      </c>
      <c r="D266" s="10" t="s">
        <v>0</v>
      </c>
      <c r="E266" s="119"/>
      <c r="F266" s="13"/>
      <c r="G266" s="13"/>
      <c r="H266" s="93"/>
      <c r="I266" s="123"/>
      <c r="J266" s="214"/>
      <c r="K266" s="214" t="str">
        <f t="shared" si="54"/>
        <v>C</v>
      </c>
      <c r="L266" s="214" t="str">
        <f t="shared" si="55"/>
        <v/>
      </c>
      <c r="M266" s="214" t="str">
        <f t="shared" si="56"/>
        <v>C</v>
      </c>
      <c r="N266" s="214" t="str">
        <f t="shared" si="57"/>
        <v>C</v>
      </c>
      <c r="O266" s="214" t="str">
        <f t="shared" si="58"/>
        <v>C</v>
      </c>
      <c r="P266" s="214" t="str">
        <f t="shared" si="59"/>
        <v>C</v>
      </c>
    </row>
    <row r="267" spans="2:16" ht="38.25" x14ac:dyDescent="0.35">
      <c r="B267" s="42" t="s">
        <v>76</v>
      </c>
      <c r="C267" s="22" t="s">
        <v>434</v>
      </c>
      <c r="D267" s="10" t="s">
        <v>0</v>
      </c>
      <c r="E267" s="119" t="s">
        <v>271</v>
      </c>
      <c r="F267" s="13"/>
      <c r="G267" s="13"/>
      <c r="H267" s="93"/>
      <c r="I267" s="123"/>
      <c r="J267" s="214"/>
      <c r="K267" s="214" t="str">
        <f t="shared" si="54"/>
        <v>C</v>
      </c>
      <c r="L267" s="214" t="str">
        <f t="shared" si="55"/>
        <v>CMP</v>
      </c>
      <c r="M267" s="214" t="str">
        <f t="shared" si="56"/>
        <v>C</v>
      </c>
      <c r="N267" s="214" t="str">
        <f t="shared" si="57"/>
        <v>CCMP</v>
      </c>
      <c r="O267" s="214" t="str">
        <f t="shared" si="58"/>
        <v>C</v>
      </c>
      <c r="P267" s="214" t="str">
        <f t="shared" si="59"/>
        <v>CCMP</v>
      </c>
    </row>
    <row r="268" spans="2:16" x14ac:dyDescent="0.35">
      <c r="B268" s="42" t="s">
        <v>77</v>
      </c>
      <c r="C268" s="22" t="s">
        <v>83</v>
      </c>
      <c r="D268" s="10" t="s">
        <v>0</v>
      </c>
      <c r="E268" s="119" t="s">
        <v>271</v>
      </c>
      <c r="F268" s="13"/>
      <c r="G268" s="13"/>
      <c r="H268" s="93"/>
      <c r="I268" s="123"/>
      <c r="J268" s="214"/>
      <c r="K268" s="214" t="str">
        <f t="shared" si="54"/>
        <v>C</v>
      </c>
      <c r="L268" s="214" t="str">
        <f t="shared" si="55"/>
        <v>CMP</v>
      </c>
      <c r="M268" s="214" t="str">
        <f t="shared" si="56"/>
        <v>C</v>
      </c>
      <c r="N268" s="214" t="str">
        <f t="shared" si="57"/>
        <v>CCMP</v>
      </c>
      <c r="O268" s="214" t="str">
        <f t="shared" si="58"/>
        <v>C</v>
      </c>
      <c r="P268" s="214" t="str">
        <f t="shared" si="59"/>
        <v>CCMP</v>
      </c>
    </row>
    <row r="269" spans="2:16" ht="35.25" customHeight="1" x14ac:dyDescent="0.45">
      <c r="B269" s="42" t="s">
        <v>78</v>
      </c>
      <c r="C269" s="22" t="s">
        <v>435</v>
      </c>
      <c r="D269" s="10" t="s">
        <v>0</v>
      </c>
      <c r="E269" s="10" t="s">
        <v>271</v>
      </c>
      <c r="F269" s="13"/>
      <c r="G269" s="13"/>
      <c r="H269" s="93"/>
      <c r="I269" s="123"/>
      <c r="J269" s="214"/>
      <c r="K269" s="214" t="str">
        <f t="shared" si="54"/>
        <v>C</v>
      </c>
      <c r="L269" s="214" t="str">
        <f t="shared" si="55"/>
        <v>CMP</v>
      </c>
      <c r="M269" s="214" t="str">
        <f t="shared" si="56"/>
        <v>C</v>
      </c>
      <c r="N269" s="214" t="str">
        <f t="shared" si="57"/>
        <v>CCMP</v>
      </c>
      <c r="O269" s="214" t="str">
        <f t="shared" si="58"/>
        <v>C</v>
      </c>
      <c r="P269" s="214" t="str">
        <f t="shared" si="59"/>
        <v>CCMP</v>
      </c>
    </row>
    <row r="270" spans="2:16" ht="25.5" x14ac:dyDescent="0.35">
      <c r="B270" s="42" t="s">
        <v>79</v>
      </c>
      <c r="C270" s="22" t="s">
        <v>214</v>
      </c>
      <c r="D270" s="10" t="s">
        <v>0</v>
      </c>
      <c r="E270" s="119" t="s">
        <v>271</v>
      </c>
      <c r="F270" s="13"/>
      <c r="G270" s="13"/>
      <c r="H270" s="93"/>
      <c r="I270" s="123"/>
      <c r="J270" s="214"/>
      <c r="K270" s="214" t="str">
        <f t="shared" si="54"/>
        <v>C</v>
      </c>
      <c r="L270" s="214" t="str">
        <f t="shared" si="55"/>
        <v>CMP</v>
      </c>
      <c r="M270" s="214" t="str">
        <f t="shared" si="56"/>
        <v>C</v>
      </c>
      <c r="N270" s="214" t="str">
        <f t="shared" si="57"/>
        <v>CCMP</v>
      </c>
      <c r="O270" s="214" t="str">
        <f t="shared" si="58"/>
        <v>C</v>
      </c>
      <c r="P270" s="214" t="str">
        <f t="shared" si="59"/>
        <v>CCMP</v>
      </c>
    </row>
    <row r="271" spans="2:16" ht="25.5" x14ac:dyDescent="0.35">
      <c r="B271" s="42" t="s">
        <v>80</v>
      </c>
      <c r="C271" s="22" t="s">
        <v>380</v>
      </c>
      <c r="D271" s="10" t="s">
        <v>0</v>
      </c>
      <c r="E271" s="119" t="s">
        <v>271</v>
      </c>
      <c r="F271" s="13"/>
      <c r="G271" s="13"/>
      <c r="H271" s="93"/>
      <c r="I271" s="123"/>
      <c r="J271" s="214"/>
      <c r="K271" s="214" t="str">
        <f t="shared" si="54"/>
        <v>C</v>
      </c>
      <c r="L271" s="214" t="str">
        <f t="shared" si="55"/>
        <v>CMP</v>
      </c>
      <c r="M271" s="214" t="str">
        <f t="shared" si="56"/>
        <v>C</v>
      </c>
      <c r="N271" s="214" t="str">
        <f t="shared" si="57"/>
        <v>CCMP</v>
      </c>
      <c r="O271" s="214" t="str">
        <f t="shared" si="58"/>
        <v>C</v>
      </c>
      <c r="P271" s="214" t="str">
        <f t="shared" si="59"/>
        <v>CCMP</v>
      </c>
    </row>
    <row r="272" spans="2:16" ht="38.25" x14ac:dyDescent="0.35">
      <c r="B272" s="42" t="s">
        <v>81</v>
      </c>
      <c r="C272" s="22" t="s">
        <v>436</v>
      </c>
      <c r="D272" s="10" t="s">
        <v>0</v>
      </c>
      <c r="E272" s="119" t="s">
        <v>271</v>
      </c>
      <c r="F272" s="13"/>
      <c r="G272" s="13"/>
      <c r="H272" s="93"/>
      <c r="I272" s="123"/>
      <c r="J272" s="214"/>
      <c r="K272" s="214" t="str">
        <f t="shared" si="54"/>
        <v>C</v>
      </c>
      <c r="L272" s="214" t="str">
        <f t="shared" si="55"/>
        <v>CMP</v>
      </c>
      <c r="M272" s="214" t="str">
        <f t="shared" si="56"/>
        <v>C</v>
      </c>
      <c r="N272" s="214" t="str">
        <f t="shared" si="57"/>
        <v>CCMP</v>
      </c>
      <c r="O272" s="214" t="str">
        <f t="shared" si="58"/>
        <v>C</v>
      </c>
      <c r="P272" s="214" t="str">
        <f t="shared" si="59"/>
        <v>CCMP</v>
      </c>
    </row>
    <row r="273" spans="2:16" ht="38.25" x14ac:dyDescent="0.35">
      <c r="B273" s="42" t="s">
        <v>82</v>
      </c>
      <c r="C273" s="22" t="s">
        <v>570</v>
      </c>
      <c r="D273" s="10" t="s">
        <v>0</v>
      </c>
      <c r="E273" s="119" t="s">
        <v>271</v>
      </c>
      <c r="F273" s="13"/>
      <c r="G273" s="13"/>
      <c r="H273" s="93"/>
      <c r="I273" s="123"/>
      <c r="J273" s="214"/>
      <c r="K273" s="214" t="str">
        <f t="shared" si="54"/>
        <v>C</v>
      </c>
      <c r="L273" s="214" t="str">
        <f t="shared" si="55"/>
        <v>CMP</v>
      </c>
      <c r="M273" s="214" t="str">
        <f t="shared" si="56"/>
        <v>C</v>
      </c>
      <c r="N273" s="214" t="str">
        <f t="shared" si="57"/>
        <v>CCMP</v>
      </c>
      <c r="O273" s="214" t="str">
        <f t="shared" si="58"/>
        <v>C</v>
      </c>
      <c r="P273" s="214" t="str">
        <f t="shared" si="59"/>
        <v>CCMP</v>
      </c>
    </row>
    <row r="274" spans="2:16" ht="25.5" x14ac:dyDescent="0.35">
      <c r="B274" s="42" t="s">
        <v>84</v>
      </c>
      <c r="C274" s="22" t="s">
        <v>381</v>
      </c>
      <c r="D274" s="10" t="s">
        <v>0</v>
      </c>
      <c r="E274" s="119" t="s">
        <v>271</v>
      </c>
      <c r="F274" s="13"/>
      <c r="G274" s="13"/>
      <c r="H274" s="93"/>
      <c r="I274" s="123"/>
      <c r="J274" s="214"/>
      <c r="K274" s="214" t="str">
        <f t="shared" si="54"/>
        <v>C</v>
      </c>
      <c r="L274" s="214" t="str">
        <f t="shared" si="55"/>
        <v>CMP</v>
      </c>
      <c r="M274" s="214" t="str">
        <f t="shared" si="56"/>
        <v>C</v>
      </c>
      <c r="N274" s="214" t="str">
        <f t="shared" si="57"/>
        <v>CCMP</v>
      </c>
      <c r="O274" s="214" t="str">
        <f t="shared" si="58"/>
        <v>C</v>
      </c>
      <c r="P274" s="214" t="str">
        <f t="shared" si="59"/>
        <v>CCMP</v>
      </c>
    </row>
    <row r="275" spans="2:16" ht="38.25" x14ac:dyDescent="0.35">
      <c r="B275" s="42" t="s">
        <v>85</v>
      </c>
      <c r="C275" s="22" t="s">
        <v>437</v>
      </c>
      <c r="D275" s="10" t="s">
        <v>0</v>
      </c>
      <c r="E275" s="119"/>
      <c r="F275" s="13"/>
      <c r="G275" s="13"/>
      <c r="H275" s="93"/>
      <c r="I275" s="123"/>
      <c r="J275" s="214"/>
      <c r="K275" s="214" t="str">
        <f t="shared" si="54"/>
        <v>C</v>
      </c>
      <c r="L275" s="214" t="str">
        <f t="shared" si="55"/>
        <v/>
      </c>
      <c r="M275" s="214" t="str">
        <f t="shared" si="56"/>
        <v>C</v>
      </c>
      <c r="N275" s="214" t="str">
        <f t="shared" si="57"/>
        <v>C</v>
      </c>
      <c r="O275" s="214" t="str">
        <f t="shared" si="58"/>
        <v>C</v>
      </c>
      <c r="P275" s="214" t="str">
        <f t="shared" si="59"/>
        <v>C</v>
      </c>
    </row>
    <row r="276" spans="2:16" ht="25.5" x14ac:dyDescent="0.35">
      <c r="B276" s="42" t="s">
        <v>86</v>
      </c>
      <c r="C276" s="26" t="s">
        <v>264</v>
      </c>
      <c r="D276" s="10" t="s">
        <v>0</v>
      </c>
      <c r="E276" s="119"/>
      <c r="F276" s="13"/>
      <c r="G276" s="13"/>
      <c r="H276" s="93"/>
      <c r="I276" s="124"/>
      <c r="J276" s="214"/>
      <c r="K276" s="214" t="str">
        <f t="shared" si="54"/>
        <v>C</v>
      </c>
      <c r="L276" s="214" t="str">
        <f t="shared" si="55"/>
        <v/>
      </c>
      <c r="M276" s="214" t="str">
        <f t="shared" si="56"/>
        <v>C</v>
      </c>
      <c r="N276" s="214" t="str">
        <f t="shared" si="57"/>
        <v>C</v>
      </c>
      <c r="O276" s="214" t="str">
        <f t="shared" si="58"/>
        <v>C</v>
      </c>
      <c r="P276" s="214" t="str">
        <f t="shared" si="59"/>
        <v>C</v>
      </c>
    </row>
    <row r="277" spans="2:16" ht="38.25" x14ac:dyDescent="0.45">
      <c r="B277" s="42" t="s">
        <v>87</v>
      </c>
      <c r="C277" s="22" t="s">
        <v>438</v>
      </c>
      <c r="D277" s="10" t="s">
        <v>0</v>
      </c>
      <c r="E277" s="10" t="s">
        <v>271</v>
      </c>
      <c r="F277" s="13"/>
      <c r="G277" s="13"/>
      <c r="H277" s="93"/>
      <c r="I277" s="123"/>
      <c r="J277" s="214"/>
      <c r="K277" s="214" t="str">
        <f t="shared" si="54"/>
        <v>C</v>
      </c>
      <c r="L277" s="214" t="str">
        <f t="shared" si="55"/>
        <v>CMP</v>
      </c>
      <c r="M277" s="214" t="str">
        <f t="shared" si="56"/>
        <v>C</v>
      </c>
      <c r="N277" s="214" t="str">
        <f t="shared" si="57"/>
        <v>CCMP</v>
      </c>
      <c r="O277" s="214" t="str">
        <f t="shared" si="58"/>
        <v>C</v>
      </c>
      <c r="P277" s="214" t="str">
        <f t="shared" si="59"/>
        <v>CCMP</v>
      </c>
    </row>
    <row r="278" spans="2:16" ht="33" customHeight="1" x14ac:dyDescent="0.35">
      <c r="B278" s="42" t="s">
        <v>88</v>
      </c>
      <c r="C278" s="22" t="s">
        <v>597</v>
      </c>
      <c r="D278" s="10" t="s">
        <v>0</v>
      </c>
      <c r="E278" s="119"/>
      <c r="F278" s="13"/>
      <c r="G278" s="13"/>
      <c r="H278" s="93"/>
      <c r="I278" s="123"/>
      <c r="J278" s="214"/>
      <c r="K278" s="214" t="str">
        <f t="shared" si="54"/>
        <v>C</v>
      </c>
      <c r="L278" s="214" t="str">
        <f t="shared" si="55"/>
        <v/>
      </c>
      <c r="M278" s="214" t="str">
        <f t="shared" si="56"/>
        <v>C</v>
      </c>
      <c r="N278" s="214" t="str">
        <f t="shared" si="57"/>
        <v>C</v>
      </c>
      <c r="O278" s="214" t="str">
        <f t="shared" si="58"/>
        <v>C</v>
      </c>
      <c r="P278" s="214" t="str">
        <f t="shared" si="59"/>
        <v>C</v>
      </c>
    </row>
    <row r="279" spans="2:16" ht="20.25" customHeight="1" x14ac:dyDescent="0.45">
      <c r="B279" s="187"/>
      <c r="C279" s="50" t="s">
        <v>439</v>
      </c>
      <c r="D279" s="11" t="s">
        <v>0</v>
      </c>
      <c r="E279" s="30" t="s">
        <v>271</v>
      </c>
      <c r="F279" s="11" t="s">
        <v>33</v>
      </c>
      <c r="G279" s="11" t="s">
        <v>1</v>
      </c>
      <c r="H279" s="11" t="s">
        <v>238</v>
      </c>
      <c r="I279" s="15" t="s">
        <v>204</v>
      </c>
      <c r="J279" s="214"/>
    </row>
    <row r="280" spans="2:16" ht="51" customHeight="1" x14ac:dyDescent="0.45">
      <c r="B280" s="42" t="s">
        <v>317</v>
      </c>
      <c r="C280" s="22" t="s">
        <v>215</v>
      </c>
      <c r="D280" s="10" t="s">
        <v>0</v>
      </c>
      <c r="E280" s="10" t="s">
        <v>271</v>
      </c>
      <c r="F280" s="13"/>
      <c r="G280" s="13"/>
      <c r="H280" s="93"/>
      <c r="I280" s="123"/>
      <c r="J280" s="214"/>
      <c r="K280" s="214" t="str">
        <f t="shared" si="54"/>
        <v>C</v>
      </c>
      <c r="L280" s="214" t="str">
        <f t="shared" si="55"/>
        <v>CMP</v>
      </c>
      <c r="M280" s="214" t="str">
        <f t="shared" si="56"/>
        <v>C</v>
      </c>
      <c r="N280" s="214" t="str">
        <f t="shared" si="57"/>
        <v>CCMP</v>
      </c>
      <c r="O280" s="214" t="str">
        <f t="shared" si="58"/>
        <v>C</v>
      </c>
      <c r="P280" s="214" t="str">
        <f t="shared" si="59"/>
        <v>CCMP</v>
      </c>
    </row>
    <row r="281" spans="2:16" ht="20.25" customHeight="1" x14ac:dyDescent="0.45">
      <c r="B281" s="187"/>
      <c r="C281" s="50" t="s">
        <v>440</v>
      </c>
      <c r="D281" s="11" t="s">
        <v>0</v>
      </c>
      <c r="E281" s="30" t="s">
        <v>271</v>
      </c>
      <c r="F281" s="11" t="s">
        <v>33</v>
      </c>
      <c r="G281" s="11" t="s">
        <v>1</v>
      </c>
      <c r="H281" s="11" t="s">
        <v>238</v>
      </c>
      <c r="I281" s="15" t="s">
        <v>204</v>
      </c>
      <c r="J281" s="214"/>
    </row>
    <row r="282" spans="2:16" ht="25.5" x14ac:dyDescent="0.35">
      <c r="B282" s="42" t="s">
        <v>89</v>
      </c>
      <c r="C282" s="22" t="s">
        <v>216</v>
      </c>
      <c r="D282" s="10" t="s">
        <v>0</v>
      </c>
      <c r="E282" s="119"/>
      <c r="F282" s="13"/>
      <c r="G282" s="13"/>
      <c r="H282" s="93"/>
      <c r="I282" s="123"/>
      <c r="J282" s="214"/>
      <c r="K282" s="214" t="str">
        <f t="shared" si="54"/>
        <v>C</v>
      </c>
      <c r="L282" s="214" t="str">
        <f t="shared" si="55"/>
        <v/>
      </c>
      <c r="M282" s="214" t="str">
        <f t="shared" si="56"/>
        <v>C</v>
      </c>
      <c r="N282" s="214" t="str">
        <f t="shared" si="57"/>
        <v>C</v>
      </c>
      <c r="O282" s="214" t="str">
        <f t="shared" si="58"/>
        <v>C</v>
      </c>
      <c r="P282" s="214" t="str">
        <f t="shared" si="59"/>
        <v>C</v>
      </c>
    </row>
    <row r="283" spans="2:16" x14ac:dyDescent="0.45">
      <c r="B283" s="177"/>
      <c r="C283" s="50" t="s">
        <v>107</v>
      </c>
      <c r="D283" s="11" t="s">
        <v>0</v>
      </c>
      <c r="E283" s="30" t="s">
        <v>271</v>
      </c>
      <c r="F283" s="11" t="s">
        <v>33</v>
      </c>
      <c r="G283" s="11" t="s">
        <v>1</v>
      </c>
      <c r="H283" s="11" t="s">
        <v>238</v>
      </c>
      <c r="I283" s="15" t="s">
        <v>204</v>
      </c>
      <c r="J283" s="214"/>
    </row>
    <row r="284" spans="2:16" ht="25.5" x14ac:dyDescent="0.45">
      <c r="B284" s="42" t="s">
        <v>90</v>
      </c>
      <c r="C284" s="182" t="s">
        <v>108</v>
      </c>
      <c r="D284" s="10" t="s">
        <v>0</v>
      </c>
      <c r="E284" s="10"/>
      <c r="F284" s="13"/>
      <c r="G284" s="13"/>
      <c r="H284" s="93"/>
      <c r="I284" s="123"/>
      <c r="J284" s="214"/>
      <c r="K284" s="214" t="str">
        <f t="shared" ref="K284:K285" si="60">CONCATENATE(D284,H284)</f>
        <v>C</v>
      </c>
      <c r="L284" s="214" t="str">
        <f t="shared" ref="L284:L285" si="61">CONCATENATE(E284,H284)</f>
        <v/>
      </c>
      <c r="M284" s="214" t="str">
        <f t="shared" ref="M284:M285" si="62">CONCATENATE(D284,F284)</f>
        <v>C</v>
      </c>
      <c r="N284" s="214" t="str">
        <f t="shared" ref="N284:N285" si="63">CONCATENATE(D284,E284,F284)</f>
        <v>C</v>
      </c>
      <c r="O284" s="214" t="str">
        <f t="shared" ref="O284:O285" si="64">CONCATENATE(D284,G284)</f>
        <v>C</v>
      </c>
      <c r="P284" s="214" t="str">
        <f t="shared" ref="P284:P285" si="65">CONCATENATE(D284,E284,G284)</f>
        <v>C</v>
      </c>
    </row>
    <row r="285" spans="2:16" ht="21" customHeight="1" x14ac:dyDescent="0.35">
      <c r="B285" s="42" t="s">
        <v>91</v>
      </c>
      <c r="C285" s="182" t="s">
        <v>217</v>
      </c>
      <c r="D285" s="10" t="s">
        <v>0</v>
      </c>
      <c r="E285" s="119"/>
      <c r="F285" s="13"/>
      <c r="G285" s="13"/>
      <c r="H285" s="93"/>
      <c r="I285" s="123"/>
      <c r="J285" s="214"/>
      <c r="K285" s="214" t="str">
        <f t="shared" si="60"/>
        <v>C</v>
      </c>
      <c r="L285" s="214" t="str">
        <f t="shared" si="61"/>
        <v/>
      </c>
      <c r="M285" s="214" t="str">
        <f t="shared" si="62"/>
        <v>C</v>
      </c>
      <c r="N285" s="214" t="str">
        <f t="shared" si="63"/>
        <v>C</v>
      </c>
      <c r="O285" s="214" t="str">
        <f t="shared" si="64"/>
        <v>C</v>
      </c>
      <c r="P285" s="214" t="str">
        <f t="shared" si="65"/>
        <v>C</v>
      </c>
    </row>
    <row r="286" spans="2:16" x14ac:dyDescent="0.45">
      <c r="B286" s="177"/>
      <c r="C286" s="50" t="s">
        <v>441</v>
      </c>
      <c r="D286" s="11" t="s">
        <v>0</v>
      </c>
      <c r="E286" s="30" t="s">
        <v>271</v>
      </c>
      <c r="F286" s="11" t="s">
        <v>33</v>
      </c>
      <c r="G286" s="11" t="s">
        <v>1</v>
      </c>
      <c r="H286" s="11" t="s">
        <v>238</v>
      </c>
      <c r="I286" s="15" t="s">
        <v>204</v>
      </c>
    </row>
    <row r="287" spans="2:16" ht="25.5" x14ac:dyDescent="0.45">
      <c r="B287" s="42" t="s">
        <v>92</v>
      </c>
      <c r="C287" s="22" t="s">
        <v>442</v>
      </c>
      <c r="D287" s="10" t="s">
        <v>0</v>
      </c>
      <c r="E287" s="10" t="s">
        <v>271</v>
      </c>
      <c r="F287" s="13"/>
      <c r="G287" s="13"/>
      <c r="H287" s="93"/>
      <c r="I287" s="123"/>
      <c r="J287" s="214"/>
      <c r="K287" s="214" t="str">
        <f t="shared" ref="K287:K302" si="66">CONCATENATE(D287,H287)</f>
        <v>C</v>
      </c>
      <c r="L287" s="214" t="str">
        <f t="shared" ref="L287" si="67">CONCATENATE(E287,H287)</f>
        <v>CMP</v>
      </c>
      <c r="M287" s="214" t="str">
        <f t="shared" ref="M287:M297" si="68">CONCATENATE(D287,F287)</f>
        <v>C</v>
      </c>
      <c r="N287" s="214" t="str">
        <f t="shared" ref="N287:N297" si="69">CONCATENATE(D287,E287,F287)</f>
        <v>CCMP</v>
      </c>
      <c r="O287" s="214" t="str">
        <f t="shared" ref="O287:O297" si="70">CONCATENATE(D287,G287)</f>
        <v>C</v>
      </c>
      <c r="P287" s="214" t="str">
        <f t="shared" ref="P287:P297" si="71">CONCATENATE(D287,E287,G287)</f>
        <v>CCMP</v>
      </c>
    </row>
    <row r="288" spans="2:16" ht="25.5" x14ac:dyDescent="0.35">
      <c r="B288" s="42" t="s">
        <v>93</v>
      </c>
      <c r="C288" s="22" t="s">
        <v>382</v>
      </c>
      <c r="D288" s="10" t="s">
        <v>0</v>
      </c>
      <c r="E288" s="119"/>
      <c r="F288" s="13"/>
      <c r="G288" s="13"/>
      <c r="H288" s="93"/>
      <c r="I288" s="123"/>
      <c r="J288" s="214"/>
      <c r="K288" s="214" t="str">
        <f t="shared" si="66"/>
        <v>C</v>
      </c>
      <c r="M288" s="214" t="str">
        <f t="shared" si="68"/>
        <v>C</v>
      </c>
      <c r="N288" s="214" t="str">
        <f t="shared" si="69"/>
        <v>C</v>
      </c>
      <c r="O288" s="214" t="str">
        <f t="shared" si="70"/>
        <v>C</v>
      </c>
      <c r="P288" s="214" t="str">
        <f t="shared" si="71"/>
        <v>C</v>
      </c>
    </row>
    <row r="289" spans="2:16" ht="25.5" x14ac:dyDescent="0.35">
      <c r="B289" s="42" t="s">
        <v>94</v>
      </c>
      <c r="C289" s="22" t="s">
        <v>443</v>
      </c>
      <c r="D289" s="10" t="s">
        <v>0</v>
      </c>
      <c r="E289" s="119"/>
      <c r="F289" s="13"/>
      <c r="G289" s="13"/>
      <c r="H289" s="93"/>
      <c r="I289" s="123"/>
      <c r="J289" s="214"/>
      <c r="K289" s="214" t="str">
        <f t="shared" si="66"/>
        <v>C</v>
      </c>
      <c r="M289" s="214" t="str">
        <f t="shared" si="68"/>
        <v>C</v>
      </c>
      <c r="N289" s="214" t="str">
        <f t="shared" si="69"/>
        <v>C</v>
      </c>
      <c r="O289" s="214" t="str">
        <f t="shared" si="70"/>
        <v>C</v>
      </c>
      <c r="P289" s="214" t="str">
        <f t="shared" si="71"/>
        <v>C</v>
      </c>
    </row>
    <row r="290" spans="2:16" ht="25.5" x14ac:dyDescent="0.35">
      <c r="B290" s="42" t="s">
        <v>95</v>
      </c>
      <c r="C290" s="22" t="s">
        <v>218</v>
      </c>
      <c r="D290" s="10" t="s">
        <v>0</v>
      </c>
      <c r="E290" s="119"/>
      <c r="F290" s="13"/>
      <c r="G290" s="13"/>
      <c r="H290" s="93"/>
      <c r="I290" s="123"/>
      <c r="J290" s="214"/>
      <c r="K290" s="214" t="str">
        <f t="shared" si="66"/>
        <v>C</v>
      </c>
      <c r="M290" s="214" t="str">
        <f t="shared" si="68"/>
        <v>C</v>
      </c>
      <c r="N290" s="214" t="str">
        <f t="shared" si="69"/>
        <v>C</v>
      </c>
      <c r="O290" s="214" t="str">
        <f t="shared" si="70"/>
        <v>C</v>
      </c>
      <c r="P290" s="214" t="str">
        <f t="shared" si="71"/>
        <v>C</v>
      </c>
    </row>
    <row r="291" spans="2:16" ht="25.5" x14ac:dyDescent="0.35">
      <c r="B291" s="42" t="s">
        <v>96</v>
      </c>
      <c r="C291" s="22" t="s">
        <v>115</v>
      </c>
      <c r="D291" s="10" t="s">
        <v>0</v>
      </c>
      <c r="E291" s="119"/>
      <c r="F291" s="13"/>
      <c r="G291" s="13"/>
      <c r="H291" s="93"/>
      <c r="I291" s="123"/>
      <c r="J291" s="214"/>
      <c r="K291" s="214" t="str">
        <f t="shared" si="66"/>
        <v>C</v>
      </c>
      <c r="M291" s="214" t="str">
        <f t="shared" si="68"/>
        <v>C</v>
      </c>
      <c r="N291" s="214" t="str">
        <f t="shared" si="69"/>
        <v>C</v>
      </c>
      <c r="O291" s="214" t="str">
        <f t="shared" si="70"/>
        <v>C</v>
      </c>
      <c r="P291" s="214" t="str">
        <f t="shared" si="71"/>
        <v>C</v>
      </c>
    </row>
    <row r="292" spans="2:16" ht="38.25" x14ac:dyDescent="0.35">
      <c r="B292" s="42" t="s">
        <v>97</v>
      </c>
      <c r="C292" s="22" t="s">
        <v>219</v>
      </c>
      <c r="D292" s="10" t="s">
        <v>0</v>
      </c>
      <c r="E292" s="119"/>
      <c r="F292" s="13"/>
      <c r="G292" s="13"/>
      <c r="H292" s="93"/>
      <c r="I292" s="123"/>
      <c r="J292" s="214"/>
      <c r="K292" s="214" t="str">
        <f t="shared" si="66"/>
        <v>C</v>
      </c>
      <c r="M292" s="214" t="str">
        <f t="shared" si="68"/>
        <v>C</v>
      </c>
      <c r="N292" s="214" t="str">
        <f t="shared" si="69"/>
        <v>C</v>
      </c>
      <c r="O292" s="214" t="str">
        <f t="shared" si="70"/>
        <v>C</v>
      </c>
      <c r="P292" s="214" t="str">
        <f t="shared" si="71"/>
        <v>C</v>
      </c>
    </row>
    <row r="293" spans="2:16" ht="25.5" x14ac:dyDescent="0.35">
      <c r="B293" s="42" t="s">
        <v>98</v>
      </c>
      <c r="C293" s="22" t="s">
        <v>119</v>
      </c>
      <c r="D293" s="10" t="s">
        <v>0</v>
      </c>
      <c r="E293" s="119"/>
      <c r="F293" s="13"/>
      <c r="G293" s="13"/>
      <c r="H293" s="93"/>
      <c r="I293" s="123"/>
      <c r="J293" s="214"/>
      <c r="K293" s="214" t="str">
        <f t="shared" si="66"/>
        <v>C</v>
      </c>
      <c r="M293" s="214" t="str">
        <f t="shared" si="68"/>
        <v>C</v>
      </c>
      <c r="N293" s="214" t="str">
        <f t="shared" si="69"/>
        <v>C</v>
      </c>
      <c r="O293" s="214" t="str">
        <f t="shared" si="70"/>
        <v>C</v>
      </c>
      <c r="P293" s="214" t="str">
        <f t="shared" si="71"/>
        <v>C</v>
      </c>
    </row>
    <row r="294" spans="2:16" ht="25.5" x14ac:dyDescent="0.35">
      <c r="B294" s="42" t="s">
        <v>99</v>
      </c>
      <c r="C294" s="22" t="s">
        <v>220</v>
      </c>
      <c r="D294" s="10" t="s">
        <v>0</v>
      </c>
      <c r="E294" s="119"/>
      <c r="F294" s="13"/>
      <c r="G294" s="13"/>
      <c r="H294" s="93"/>
      <c r="I294" s="123"/>
      <c r="J294" s="214"/>
      <c r="K294" s="214" t="str">
        <f t="shared" si="66"/>
        <v>C</v>
      </c>
      <c r="M294" s="214" t="str">
        <f t="shared" si="68"/>
        <v>C</v>
      </c>
      <c r="N294" s="214" t="str">
        <f t="shared" si="69"/>
        <v>C</v>
      </c>
      <c r="O294" s="214" t="str">
        <f t="shared" si="70"/>
        <v>C</v>
      </c>
      <c r="P294" s="214" t="str">
        <f t="shared" si="71"/>
        <v>C</v>
      </c>
    </row>
    <row r="295" spans="2:16" ht="25.5" x14ac:dyDescent="0.35">
      <c r="B295" s="42" t="s">
        <v>100</v>
      </c>
      <c r="C295" s="22" t="s">
        <v>121</v>
      </c>
      <c r="D295" s="10" t="s">
        <v>0</v>
      </c>
      <c r="E295" s="119"/>
      <c r="F295" s="13"/>
      <c r="G295" s="13"/>
      <c r="H295" s="93"/>
      <c r="I295" s="123"/>
      <c r="J295" s="214"/>
      <c r="K295" s="214" t="str">
        <f t="shared" si="66"/>
        <v>C</v>
      </c>
      <c r="M295" s="214" t="str">
        <f t="shared" si="68"/>
        <v>C</v>
      </c>
      <c r="N295" s="214" t="str">
        <f t="shared" si="69"/>
        <v>C</v>
      </c>
      <c r="O295" s="214" t="str">
        <f t="shared" si="70"/>
        <v>C</v>
      </c>
      <c r="P295" s="214" t="str">
        <f t="shared" si="71"/>
        <v>C</v>
      </c>
    </row>
    <row r="296" spans="2:16" ht="25.5" x14ac:dyDescent="0.35">
      <c r="B296" s="42" t="s">
        <v>101</v>
      </c>
      <c r="C296" s="22" t="s">
        <v>222</v>
      </c>
      <c r="D296" s="10" t="s">
        <v>0</v>
      </c>
      <c r="E296" s="119"/>
      <c r="F296" s="13"/>
      <c r="G296" s="13"/>
      <c r="H296" s="93"/>
      <c r="I296" s="123"/>
      <c r="J296" s="214"/>
      <c r="K296" s="214" t="str">
        <f t="shared" si="66"/>
        <v>C</v>
      </c>
      <c r="M296" s="214" t="str">
        <f t="shared" si="68"/>
        <v>C</v>
      </c>
      <c r="N296" s="214" t="str">
        <f t="shared" si="69"/>
        <v>C</v>
      </c>
      <c r="O296" s="214" t="str">
        <f t="shared" si="70"/>
        <v>C</v>
      </c>
      <c r="P296" s="214" t="str">
        <f t="shared" si="71"/>
        <v>C</v>
      </c>
    </row>
    <row r="297" spans="2:16" ht="25.5" x14ac:dyDescent="0.35">
      <c r="B297" s="42" t="s">
        <v>102</v>
      </c>
      <c r="C297" s="22" t="s">
        <v>122</v>
      </c>
      <c r="D297" s="10" t="s">
        <v>0</v>
      </c>
      <c r="E297" s="119"/>
      <c r="F297" s="13"/>
      <c r="G297" s="13"/>
      <c r="H297" s="93"/>
      <c r="I297" s="123"/>
      <c r="J297" s="214"/>
      <c r="K297" s="214" t="str">
        <f t="shared" si="66"/>
        <v>C</v>
      </c>
      <c r="M297" s="214" t="str">
        <f t="shared" si="68"/>
        <v>C</v>
      </c>
      <c r="N297" s="214" t="str">
        <f t="shared" si="69"/>
        <v>C</v>
      </c>
      <c r="O297" s="214" t="str">
        <f t="shared" si="70"/>
        <v>C</v>
      </c>
      <c r="P297" s="214" t="str">
        <f t="shared" si="71"/>
        <v>C</v>
      </c>
    </row>
    <row r="298" spans="2:16" ht="25.5" x14ac:dyDescent="0.35">
      <c r="B298" s="42" t="s">
        <v>318</v>
      </c>
      <c r="C298" s="22" t="s">
        <v>221</v>
      </c>
      <c r="D298" s="10" t="s">
        <v>0</v>
      </c>
      <c r="E298" s="119"/>
      <c r="F298" s="13"/>
      <c r="G298" s="13"/>
      <c r="H298" s="93"/>
      <c r="I298" s="123"/>
      <c r="J298" s="214"/>
      <c r="K298" s="214" t="str">
        <f t="shared" si="66"/>
        <v>C</v>
      </c>
      <c r="L298" s="214" t="str">
        <f t="shared" ref="L298:L302" si="72">CONCATENATE(E298,H298)</f>
        <v/>
      </c>
      <c r="M298" s="214" t="str">
        <f t="shared" ref="M298:M302" si="73">CONCATENATE(D298,F298)</f>
        <v>C</v>
      </c>
      <c r="N298" s="214" t="str">
        <f t="shared" ref="N298:N302" si="74">CONCATENATE(D298,E298,F298)</f>
        <v>C</v>
      </c>
      <c r="O298" s="214" t="str">
        <f t="shared" ref="O298:O302" si="75">CONCATENATE(D298,G298)</f>
        <v>C</v>
      </c>
      <c r="P298" s="214" t="str">
        <f t="shared" ref="P298:P302" si="76">CONCATENATE(D298,E298,G298)</f>
        <v>C</v>
      </c>
    </row>
    <row r="299" spans="2:16" ht="25.5" customHeight="1" x14ac:dyDescent="0.35">
      <c r="B299" s="42" t="s">
        <v>103</v>
      </c>
      <c r="C299" s="22" t="s">
        <v>571</v>
      </c>
      <c r="D299" s="10" t="s">
        <v>0</v>
      </c>
      <c r="E299" s="119"/>
      <c r="F299" s="13"/>
      <c r="G299" s="13"/>
      <c r="H299" s="93"/>
      <c r="I299" s="123"/>
      <c r="J299" s="214"/>
      <c r="K299" s="214" t="str">
        <f t="shared" si="66"/>
        <v>C</v>
      </c>
      <c r="L299" s="214" t="str">
        <f t="shared" si="72"/>
        <v/>
      </c>
      <c r="M299" s="214" t="str">
        <f t="shared" si="73"/>
        <v>C</v>
      </c>
      <c r="N299" s="214" t="str">
        <f t="shared" si="74"/>
        <v>C</v>
      </c>
      <c r="O299" s="214" t="str">
        <f t="shared" si="75"/>
        <v>C</v>
      </c>
      <c r="P299" s="214" t="str">
        <f t="shared" si="76"/>
        <v>C</v>
      </c>
    </row>
    <row r="300" spans="2:16" ht="25.5" x14ac:dyDescent="0.35">
      <c r="B300" s="42" t="s">
        <v>104</v>
      </c>
      <c r="C300" s="22" t="s">
        <v>383</v>
      </c>
      <c r="D300" s="10" t="s">
        <v>0</v>
      </c>
      <c r="E300" s="119"/>
      <c r="F300" s="13"/>
      <c r="G300" s="13"/>
      <c r="H300" s="93"/>
      <c r="I300" s="123"/>
      <c r="J300" s="214"/>
      <c r="K300" s="214" t="str">
        <f t="shared" si="66"/>
        <v>C</v>
      </c>
      <c r="L300" s="214" t="str">
        <f t="shared" si="72"/>
        <v/>
      </c>
      <c r="M300" s="214" t="str">
        <f t="shared" si="73"/>
        <v>C</v>
      </c>
      <c r="N300" s="214" t="str">
        <f t="shared" si="74"/>
        <v>C</v>
      </c>
      <c r="O300" s="214" t="str">
        <f t="shared" si="75"/>
        <v>C</v>
      </c>
      <c r="P300" s="214" t="str">
        <f t="shared" si="76"/>
        <v>C</v>
      </c>
    </row>
    <row r="301" spans="2:16" ht="38.25" x14ac:dyDescent="0.35">
      <c r="B301" s="42" t="s">
        <v>105</v>
      </c>
      <c r="C301" s="22" t="s">
        <v>572</v>
      </c>
      <c r="D301" s="10" t="s">
        <v>0</v>
      </c>
      <c r="E301" s="119"/>
      <c r="F301" s="13"/>
      <c r="G301" s="13"/>
      <c r="H301" s="93"/>
      <c r="I301" s="123"/>
      <c r="J301" s="214"/>
      <c r="K301" s="214" t="str">
        <f t="shared" si="66"/>
        <v>C</v>
      </c>
      <c r="L301" s="214" t="str">
        <f t="shared" si="72"/>
        <v/>
      </c>
      <c r="M301" s="214" t="str">
        <f t="shared" si="73"/>
        <v>C</v>
      </c>
      <c r="N301" s="214" t="str">
        <f t="shared" si="74"/>
        <v>C</v>
      </c>
      <c r="O301" s="214" t="str">
        <f t="shared" si="75"/>
        <v>C</v>
      </c>
      <c r="P301" s="214" t="str">
        <f t="shared" si="76"/>
        <v>C</v>
      </c>
    </row>
    <row r="302" spans="2:16" ht="51" x14ac:dyDescent="0.35">
      <c r="B302" s="42" t="s">
        <v>106</v>
      </c>
      <c r="C302" s="22" t="s">
        <v>384</v>
      </c>
      <c r="D302" s="10" t="s">
        <v>0</v>
      </c>
      <c r="E302" s="119"/>
      <c r="F302" s="13"/>
      <c r="G302" s="13"/>
      <c r="H302" s="93"/>
      <c r="I302" s="123"/>
      <c r="J302" s="214"/>
      <c r="K302" s="214" t="str">
        <f t="shared" si="66"/>
        <v>C</v>
      </c>
      <c r="L302" s="214" t="str">
        <f t="shared" si="72"/>
        <v/>
      </c>
      <c r="M302" s="214" t="str">
        <f t="shared" si="73"/>
        <v>C</v>
      </c>
      <c r="N302" s="214" t="str">
        <f t="shared" si="74"/>
        <v>C</v>
      </c>
      <c r="O302" s="214" t="str">
        <f t="shared" si="75"/>
        <v>C</v>
      </c>
      <c r="P302" s="214" t="str">
        <f t="shared" si="76"/>
        <v>C</v>
      </c>
    </row>
    <row r="303" spans="2:16" x14ac:dyDescent="0.45">
      <c r="B303" s="177"/>
      <c r="C303" s="50" t="s">
        <v>132</v>
      </c>
      <c r="D303" s="11" t="s">
        <v>0</v>
      </c>
      <c r="E303" s="30" t="s">
        <v>271</v>
      </c>
      <c r="F303" s="11" t="s">
        <v>33</v>
      </c>
      <c r="G303" s="11" t="s">
        <v>1</v>
      </c>
      <c r="H303" s="11" t="s">
        <v>238</v>
      </c>
      <c r="I303" s="15" t="s">
        <v>204</v>
      </c>
    </row>
    <row r="304" spans="2:16" ht="25.5" x14ac:dyDescent="0.35">
      <c r="B304" s="52" t="s">
        <v>109</v>
      </c>
      <c r="C304" s="26" t="s">
        <v>224</v>
      </c>
      <c r="D304" s="10" t="s">
        <v>0</v>
      </c>
      <c r="E304" s="119"/>
      <c r="F304" s="13"/>
      <c r="G304" s="13"/>
      <c r="H304" s="93"/>
      <c r="I304" s="123"/>
      <c r="J304" s="214"/>
      <c r="K304" s="214" t="str">
        <f t="shared" ref="K304" si="77">CONCATENATE(D304,H304)</f>
        <v>C</v>
      </c>
      <c r="L304" s="214" t="str">
        <f t="shared" ref="L304" si="78">CONCATENATE(E304,H304)</f>
        <v/>
      </c>
      <c r="M304" s="214" t="str">
        <f t="shared" ref="M304" si="79">CONCATENATE(D304,F304)</f>
        <v>C</v>
      </c>
      <c r="N304" s="214" t="str">
        <f t="shared" ref="N304" si="80">CONCATENATE(D304,E304,F304)</f>
        <v>C</v>
      </c>
      <c r="O304" s="214" t="str">
        <f t="shared" ref="O304" si="81">CONCATENATE(D304,G304)</f>
        <v>C</v>
      </c>
      <c r="P304" s="214" t="str">
        <f t="shared" ref="P304" si="82">CONCATENATE(D304,E304,G304)</f>
        <v>C</v>
      </c>
    </row>
    <row r="305" spans="2:16" ht="25.5" x14ac:dyDescent="0.35">
      <c r="B305" s="52" t="s">
        <v>110</v>
      </c>
      <c r="C305" s="22" t="s">
        <v>223</v>
      </c>
      <c r="D305" s="10" t="s">
        <v>0</v>
      </c>
      <c r="E305" s="119"/>
      <c r="F305" s="13"/>
      <c r="G305" s="13"/>
      <c r="H305" s="93"/>
      <c r="I305" s="123"/>
      <c r="J305" s="214"/>
      <c r="K305" s="214" t="str">
        <f t="shared" ref="K305" si="83">CONCATENATE(D305,H305)</f>
        <v>C</v>
      </c>
      <c r="L305" s="214" t="str">
        <f t="shared" ref="L305" si="84">CONCATENATE(E305,H305)</f>
        <v/>
      </c>
      <c r="M305" s="214" t="str">
        <f t="shared" ref="M305" si="85">CONCATENATE(D305,F305)</f>
        <v>C</v>
      </c>
      <c r="N305" s="214" t="str">
        <f t="shared" ref="N305" si="86">CONCATENATE(D305,E305,F305)</f>
        <v>C</v>
      </c>
      <c r="O305" s="214" t="str">
        <f t="shared" ref="O305" si="87">CONCATENATE(D305,G305)</f>
        <v>C</v>
      </c>
      <c r="P305" s="214" t="str">
        <f t="shared" ref="P305" si="88">CONCATENATE(D305,E305,G305)</f>
        <v>C</v>
      </c>
    </row>
    <row r="306" spans="2:16" x14ac:dyDescent="0.45">
      <c r="B306" s="177"/>
      <c r="C306" s="50" t="s">
        <v>137</v>
      </c>
      <c r="D306" s="11" t="s">
        <v>0</v>
      </c>
      <c r="E306" s="30" t="s">
        <v>271</v>
      </c>
      <c r="F306" s="11" t="s">
        <v>33</v>
      </c>
      <c r="G306" s="11" t="s">
        <v>1</v>
      </c>
      <c r="H306" s="11" t="s">
        <v>238</v>
      </c>
      <c r="I306" s="15" t="s">
        <v>204</v>
      </c>
    </row>
    <row r="307" spans="2:16" ht="38.25" x14ac:dyDescent="0.35">
      <c r="B307" s="42" t="s">
        <v>111</v>
      </c>
      <c r="C307" s="22" t="s">
        <v>385</v>
      </c>
      <c r="D307" s="10" t="s">
        <v>0</v>
      </c>
      <c r="E307" s="119"/>
      <c r="F307" s="13"/>
      <c r="G307" s="13"/>
      <c r="H307" s="93"/>
      <c r="I307" s="123"/>
      <c r="J307" s="214"/>
      <c r="K307" s="214" t="str">
        <f t="shared" ref="K307:K310" si="89">CONCATENATE(D307,H307)</f>
        <v>C</v>
      </c>
      <c r="L307" s="214" t="str">
        <f t="shared" ref="L307" si="90">CONCATENATE(E307,H307)</f>
        <v/>
      </c>
      <c r="M307" s="214" t="str">
        <f t="shared" ref="M307:M309" si="91">CONCATENATE(D307,F307)</f>
        <v>C</v>
      </c>
      <c r="N307" s="214" t="str">
        <f t="shared" ref="N307:N309" si="92">CONCATENATE(D307,E307,F307)</f>
        <v>C</v>
      </c>
      <c r="O307" s="214" t="str">
        <f t="shared" ref="O307:O309" si="93">CONCATENATE(D307,G307)</f>
        <v>C</v>
      </c>
      <c r="P307" s="214" t="str">
        <f t="shared" ref="P307:P309" si="94">CONCATENATE(D307,E307,G307)</f>
        <v>C</v>
      </c>
    </row>
    <row r="308" spans="2:16" ht="25.5" x14ac:dyDescent="0.35">
      <c r="B308" s="42" t="s">
        <v>112</v>
      </c>
      <c r="C308" s="22" t="s">
        <v>138</v>
      </c>
      <c r="D308" s="10" t="s">
        <v>0</v>
      </c>
      <c r="E308" s="119"/>
      <c r="F308" s="13"/>
      <c r="G308" s="13"/>
      <c r="H308" s="93"/>
      <c r="I308" s="123"/>
      <c r="J308" s="214"/>
      <c r="K308" s="214" t="str">
        <f t="shared" si="89"/>
        <v>C</v>
      </c>
      <c r="M308" s="214" t="str">
        <f t="shared" si="91"/>
        <v>C</v>
      </c>
      <c r="N308" s="214" t="str">
        <f t="shared" si="92"/>
        <v>C</v>
      </c>
      <c r="O308" s="214" t="str">
        <f t="shared" si="93"/>
        <v>C</v>
      </c>
      <c r="P308" s="214" t="str">
        <f t="shared" si="94"/>
        <v>C</v>
      </c>
    </row>
    <row r="309" spans="2:16" ht="25.5" x14ac:dyDescent="0.35">
      <c r="B309" s="42" t="s">
        <v>113</v>
      </c>
      <c r="C309" s="22" t="s">
        <v>139</v>
      </c>
      <c r="D309" s="10" t="s">
        <v>0</v>
      </c>
      <c r="E309" s="119"/>
      <c r="F309" s="13"/>
      <c r="G309" s="13"/>
      <c r="H309" s="93"/>
      <c r="I309" s="123"/>
      <c r="J309" s="214"/>
      <c r="K309" s="214" t="str">
        <f t="shared" si="89"/>
        <v>C</v>
      </c>
      <c r="M309" s="214" t="str">
        <f t="shared" si="91"/>
        <v>C</v>
      </c>
      <c r="N309" s="214" t="str">
        <f t="shared" si="92"/>
        <v>C</v>
      </c>
      <c r="O309" s="214" t="str">
        <f t="shared" si="93"/>
        <v>C</v>
      </c>
      <c r="P309" s="214" t="str">
        <f t="shared" si="94"/>
        <v>C</v>
      </c>
    </row>
    <row r="310" spans="2:16" ht="25.5" x14ac:dyDescent="0.35">
      <c r="B310" s="42" t="s">
        <v>114</v>
      </c>
      <c r="C310" s="22" t="s">
        <v>386</v>
      </c>
      <c r="D310" s="10" t="s">
        <v>0</v>
      </c>
      <c r="E310" s="119"/>
      <c r="F310" s="13"/>
      <c r="G310" s="13"/>
      <c r="H310" s="93"/>
      <c r="I310" s="123"/>
      <c r="J310" s="214"/>
      <c r="K310" s="214" t="str">
        <f t="shared" si="89"/>
        <v>C</v>
      </c>
      <c r="L310" s="214" t="str">
        <f t="shared" ref="L310" si="95">CONCATENATE(E310,H310)</f>
        <v/>
      </c>
      <c r="M310" s="214" t="str">
        <f t="shared" ref="M310" si="96">CONCATENATE(D310,F310)</f>
        <v>C</v>
      </c>
      <c r="N310" s="214" t="str">
        <f t="shared" ref="N310" si="97">CONCATENATE(D310,E310,F310)</f>
        <v>C</v>
      </c>
      <c r="O310" s="214" t="str">
        <f t="shared" ref="O310" si="98">CONCATENATE(D310,G310)</f>
        <v>C</v>
      </c>
      <c r="P310" s="214" t="str">
        <f t="shared" ref="P310" si="99">CONCATENATE(D310,E310,G310)</f>
        <v>C</v>
      </c>
    </row>
    <row r="311" spans="2:16" x14ac:dyDescent="0.45">
      <c r="B311" s="177"/>
      <c r="C311" s="50" t="s">
        <v>143</v>
      </c>
      <c r="D311" s="11" t="s">
        <v>0</v>
      </c>
      <c r="E311" s="30" t="s">
        <v>271</v>
      </c>
      <c r="F311" s="11" t="s">
        <v>33</v>
      </c>
      <c r="G311" s="11" t="s">
        <v>1</v>
      </c>
      <c r="H311" s="11" t="s">
        <v>238</v>
      </c>
      <c r="I311" s="15" t="s">
        <v>204</v>
      </c>
    </row>
    <row r="312" spans="2:16" x14ac:dyDescent="0.35">
      <c r="B312" s="42" t="s">
        <v>116</v>
      </c>
      <c r="C312" s="22" t="s">
        <v>144</v>
      </c>
      <c r="D312" s="10" t="s">
        <v>0</v>
      </c>
      <c r="E312" s="119"/>
      <c r="F312" s="13"/>
      <c r="G312" s="13"/>
      <c r="H312" s="93"/>
      <c r="I312" s="123"/>
      <c r="J312" s="214"/>
      <c r="K312" s="214" t="str">
        <f t="shared" ref="K312" si="100">CONCATENATE(D312,H312)</f>
        <v>C</v>
      </c>
      <c r="L312" s="214" t="str">
        <f t="shared" ref="L312" si="101">CONCATENATE(E312,H312)</f>
        <v/>
      </c>
      <c r="M312" s="214" t="str">
        <f t="shared" ref="M312" si="102">CONCATENATE(D312,F312)</f>
        <v>C</v>
      </c>
      <c r="N312" s="214" t="str">
        <f t="shared" ref="N312" si="103">CONCATENATE(D312,E312,F312)</f>
        <v>C</v>
      </c>
      <c r="O312" s="214" t="str">
        <f t="shared" ref="O312" si="104">CONCATENATE(D312,G312)</f>
        <v>C</v>
      </c>
      <c r="P312" s="214" t="str">
        <f t="shared" ref="P312" si="105">CONCATENATE(D312,E312,G312)</f>
        <v>C</v>
      </c>
    </row>
    <row r="313" spans="2:16" ht="25.5" x14ac:dyDescent="0.35">
      <c r="B313" s="42" t="s">
        <v>117</v>
      </c>
      <c r="C313" s="22" t="s">
        <v>598</v>
      </c>
      <c r="D313" s="10" t="s">
        <v>0</v>
      </c>
      <c r="E313" s="119"/>
      <c r="F313" s="13"/>
      <c r="G313" s="13"/>
      <c r="H313" s="93"/>
      <c r="I313" s="123"/>
      <c r="J313" s="214"/>
      <c r="K313" s="214" t="str">
        <f t="shared" ref="K313:K331" si="106">CONCATENATE(D313,H313)</f>
        <v>C</v>
      </c>
      <c r="L313" s="214" t="str">
        <f t="shared" ref="L313:L329" si="107">CONCATENATE(E313,H313)</f>
        <v/>
      </c>
      <c r="M313" s="214" t="str">
        <f t="shared" ref="M313:M331" si="108">CONCATENATE(D313,F313)</f>
        <v>C</v>
      </c>
      <c r="N313" s="214" t="str">
        <f t="shared" ref="N313:N331" si="109">CONCATENATE(D313,E313,F313)</f>
        <v>C</v>
      </c>
      <c r="O313" s="214" t="str">
        <f t="shared" ref="O313:O331" si="110">CONCATENATE(D313,G313)</f>
        <v>C</v>
      </c>
      <c r="P313" s="214" t="str">
        <f t="shared" ref="P313:P331" si="111">CONCATENATE(D313,E313,G313)</f>
        <v>C</v>
      </c>
    </row>
    <row r="314" spans="2:16" x14ac:dyDescent="0.45">
      <c r="B314" s="177"/>
      <c r="C314" s="50" t="s">
        <v>149</v>
      </c>
      <c r="D314" s="11" t="s">
        <v>0</v>
      </c>
      <c r="E314" s="30" t="s">
        <v>271</v>
      </c>
      <c r="F314" s="11" t="s">
        <v>33</v>
      </c>
      <c r="G314" s="11" t="s">
        <v>1</v>
      </c>
      <c r="H314" s="11" t="s">
        <v>238</v>
      </c>
      <c r="I314" s="15" t="s">
        <v>204</v>
      </c>
      <c r="J314" s="214"/>
    </row>
    <row r="315" spans="2:16" ht="25.5" x14ac:dyDescent="0.35">
      <c r="B315" s="42" t="s">
        <v>118</v>
      </c>
      <c r="C315" s="22" t="s">
        <v>226</v>
      </c>
      <c r="D315" s="10" t="s">
        <v>0</v>
      </c>
      <c r="E315" s="119" t="s">
        <v>271</v>
      </c>
      <c r="F315" s="13"/>
      <c r="G315" s="13"/>
      <c r="H315" s="93"/>
      <c r="I315" s="123"/>
      <c r="J315" s="214"/>
      <c r="K315" s="214" t="str">
        <f t="shared" si="106"/>
        <v>C</v>
      </c>
      <c r="L315" s="214" t="str">
        <f t="shared" si="107"/>
        <v>CMP</v>
      </c>
      <c r="M315" s="214" t="str">
        <f t="shared" si="108"/>
        <v>C</v>
      </c>
      <c r="N315" s="214" t="str">
        <f t="shared" si="109"/>
        <v>CCMP</v>
      </c>
      <c r="O315" s="214" t="str">
        <f t="shared" si="110"/>
        <v>C</v>
      </c>
      <c r="P315" s="214" t="str">
        <f t="shared" si="111"/>
        <v>CCMP</v>
      </c>
    </row>
    <row r="316" spans="2:16" ht="25.5" x14ac:dyDescent="0.35">
      <c r="B316" s="42" t="s">
        <v>120</v>
      </c>
      <c r="C316" s="22" t="s">
        <v>225</v>
      </c>
      <c r="D316" s="10" t="s">
        <v>0</v>
      </c>
      <c r="E316" s="119" t="s">
        <v>271</v>
      </c>
      <c r="F316" s="13"/>
      <c r="G316" s="13"/>
      <c r="H316" s="93"/>
      <c r="J316" s="214"/>
      <c r="K316" s="214" t="str">
        <f t="shared" si="106"/>
        <v>C</v>
      </c>
      <c r="L316" s="214" t="str">
        <f t="shared" si="107"/>
        <v>CMP</v>
      </c>
      <c r="M316" s="214" t="str">
        <f t="shared" si="108"/>
        <v>C</v>
      </c>
      <c r="N316" s="214" t="str">
        <f t="shared" si="109"/>
        <v>CCMP</v>
      </c>
      <c r="O316" s="214" t="str">
        <f t="shared" si="110"/>
        <v>C</v>
      </c>
      <c r="P316" s="214" t="str">
        <f t="shared" si="111"/>
        <v>CCMP</v>
      </c>
    </row>
    <row r="317" spans="2:16" x14ac:dyDescent="0.45">
      <c r="B317" s="177"/>
      <c r="C317" s="50" t="s">
        <v>444</v>
      </c>
      <c r="D317" s="11" t="s">
        <v>0</v>
      </c>
      <c r="E317" s="30" t="s">
        <v>271</v>
      </c>
      <c r="F317" s="11" t="s">
        <v>33</v>
      </c>
      <c r="G317" s="11" t="s">
        <v>1</v>
      </c>
      <c r="H317" s="11" t="s">
        <v>238</v>
      </c>
      <c r="I317" s="15" t="s">
        <v>204</v>
      </c>
      <c r="J317" s="214"/>
    </row>
    <row r="318" spans="2:16" ht="38.25" x14ac:dyDescent="0.35">
      <c r="B318" s="42" t="s">
        <v>311</v>
      </c>
      <c r="C318" s="22" t="s">
        <v>573</v>
      </c>
      <c r="D318" s="10" t="s">
        <v>0</v>
      </c>
      <c r="E318" s="119"/>
      <c r="F318" s="13"/>
      <c r="G318" s="13"/>
      <c r="H318" s="93"/>
      <c r="I318" s="123"/>
      <c r="J318" s="214"/>
      <c r="K318" s="214" t="str">
        <f t="shared" si="106"/>
        <v>C</v>
      </c>
      <c r="L318" s="214" t="str">
        <f t="shared" si="107"/>
        <v/>
      </c>
      <c r="M318" s="214" t="str">
        <f t="shared" si="108"/>
        <v>C</v>
      </c>
      <c r="N318" s="214" t="str">
        <f t="shared" si="109"/>
        <v>C</v>
      </c>
      <c r="O318" s="214" t="str">
        <f t="shared" si="110"/>
        <v>C</v>
      </c>
      <c r="P318" s="214" t="str">
        <f t="shared" si="111"/>
        <v>C</v>
      </c>
    </row>
    <row r="319" spans="2:16" ht="25.5" x14ac:dyDescent="0.35">
      <c r="B319" s="42" t="s">
        <v>123</v>
      </c>
      <c r="C319" s="26" t="s">
        <v>227</v>
      </c>
      <c r="D319" s="10" t="s">
        <v>0</v>
      </c>
      <c r="E319" s="119"/>
      <c r="F319" s="13"/>
      <c r="G319" s="13"/>
      <c r="H319" s="93"/>
      <c r="I319" s="124"/>
      <c r="J319" s="214"/>
      <c r="K319" s="214" t="str">
        <f t="shared" si="106"/>
        <v>C</v>
      </c>
      <c r="L319" s="214" t="str">
        <f t="shared" si="107"/>
        <v/>
      </c>
      <c r="M319" s="214" t="str">
        <f t="shared" si="108"/>
        <v>C</v>
      </c>
      <c r="N319" s="214" t="str">
        <f t="shared" si="109"/>
        <v>C</v>
      </c>
      <c r="O319" s="214" t="str">
        <f t="shared" si="110"/>
        <v>C</v>
      </c>
      <c r="P319" s="214" t="str">
        <f t="shared" si="111"/>
        <v>C</v>
      </c>
    </row>
    <row r="320" spans="2:16" ht="25.5" x14ac:dyDescent="0.35">
      <c r="B320" s="42" t="s">
        <v>124</v>
      </c>
      <c r="C320" s="22" t="s">
        <v>155</v>
      </c>
      <c r="D320" s="10" t="s">
        <v>0</v>
      </c>
      <c r="E320" s="119"/>
      <c r="F320" s="13"/>
      <c r="G320" s="13"/>
      <c r="H320" s="93"/>
      <c r="I320" s="124"/>
      <c r="J320" s="214"/>
      <c r="K320" s="214" t="str">
        <f t="shared" si="106"/>
        <v>C</v>
      </c>
      <c r="L320" s="214" t="str">
        <f t="shared" si="107"/>
        <v/>
      </c>
      <c r="M320" s="214" t="str">
        <f t="shared" si="108"/>
        <v>C</v>
      </c>
      <c r="N320" s="214" t="str">
        <f t="shared" si="109"/>
        <v>C</v>
      </c>
      <c r="O320" s="214" t="str">
        <f t="shared" si="110"/>
        <v>C</v>
      </c>
      <c r="P320" s="214" t="str">
        <f t="shared" si="111"/>
        <v>C</v>
      </c>
    </row>
    <row r="321" spans="2:16" ht="25.5" x14ac:dyDescent="0.35">
      <c r="B321" s="42" t="s">
        <v>125</v>
      </c>
      <c r="C321" s="22" t="s">
        <v>445</v>
      </c>
      <c r="D321" s="10" t="s">
        <v>0</v>
      </c>
      <c r="E321" s="119" t="s">
        <v>271</v>
      </c>
      <c r="F321" s="13"/>
      <c r="G321" s="13"/>
      <c r="H321" s="93"/>
      <c r="I321" s="123"/>
      <c r="J321" s="214"/>
      <c r="K321" s="214" t="str">
        <f t="shared" si="106"/>
        <v>C</v>
      </c>
      <c r="L321" s="214" t="str">
        <f t="shared" si="107"/>
        <v>CMP</v>
      </c>
      <c r="M321" s="214" t="str">
        <f t="shared" si="108"/>
        <v>C</v>
      </c>
      <c r="N321" s="214" t="str">
        <f t="shared" si="109"/>
        <v>CCMP</v>
      </c>
      <c r="O321" s="214" t="str">
        <f t="shared" si="110"/>
        <v>C</v>
      </c>
      <c r="P321" s="214" t="str">
        <f t="shared" si="111"/>
        <v>CCMP</v>
      </c>
    </row>
    <row r="322" spans="2:16" ht="25.5" x14ac:dyDescent="0.35">
      <c r="B322" s="42" t="s">
        <v>126</v>
      </c>
      <c r="C322" s="22" t="s">
        <v>387</v>
      </c>
      <c r="D322" s="10" t="s">
        <v>0</v>
      </c>
      <c r="E322" s="119"/>
      <c r="F322" s="13"/>
      <c r="G322" s="13"/>
      <c r="H322" s="93"/>
      <c r="I322" s="123"/>
      <c r="J322" s="214"/>
      <c r="K322" s="214" t="str">
        <f t="shared" si="106"/>
        <v>C</v>
      </c>
      <c r="L322" s="214" t="str">
        <f t="shared" si="107"/>
        <v/>
      </c>
      <c r="M322" s="214" t="str">
        <f t="shared" si="108"/>
        <v>C</v>
      </c>
      <c r="N322" s="214" t="str">
        <f t="shared" si="109"/>
        <v>C</v>
      </c>
      <c r="O322" s="214" t="str">
        <f t="shared" si="110"/>
        <v>C</v>
      </c>
      <c r="P322" s="214" t="str">
        <f t="shared" si="111"/>
        <v>C</v>
      </c>
    </row>
    <row r="323" spans="2:16" x14ac:dyDescent="0.45">
      <c r="B323" s="177"/>
      <c r="C323" s="50" t="s">
        <v>157</v>
      </c>
      <c r="D323" s="11" t="s">
        <v>0</v>
      </c>
      <c r="E323" s="30" t="s">
        <v>271</v>
      </c>
      <c r="F323" s="11" t="s">
        <v>33</v>
      </c>
      <c r="G323" s="11" t="s">
        <v>1</v>
      </c>
      <c r="H323" s="11" t="s">
        <v>238</v>
      </c>
      <c r="I323" s="15" t="s">
        <v>204</v>
      </c>
      <c r="J323" s="214"/>
    </row>
    <row r="324" spans="2:16" ht="25.5" x14ac:dyDescent="0.35">
      <c r="B324" s="42" t="s">
        <v>127</v>
      </c>
      <c r="C324" s="22" t="s">
        <v>229</v>
      </c>
      <c r="D324" s="10" t="s">
        <v>0</v>
      </c>
      <c r="E324" s="119"/>
      <c r="F324" s="13"/>
      <c r="G324" s="13"/>
      <c r="H324" s="93"/>
      <c r="I324" s="123"/>
      <c r="J324" s="214"/>
      <c r="K324" s="214" t="str">
        <f t="shared" si="106"/>
        <v>C</v>
      </c>
      <c r="L324" s="214" t="str">
        <f t="shared" si="107"/>
        <v/>
      </c>
      <c r="M324" s="214" t="str">
        <f t="shared" si="108"/>
        <v>C</v>
      </c>
      <c r="N324" s="214" t="str">
        <f t="shared" si="109"/>
        <v>C</v>
      </c>
      <c r="O324" s="214" t="str">
        <f t="shared" si="110"/>
        <v>C</v>
      </c>
      <c r="P324" s="214" t="str">
        <f t="shared" si="111"/>
        <v>C</v>
      </c>
    </row>
    <row r="325" spans="2:16" ht="25.5" x14ac:dyDescent="0.35">
      <c r="B325" s="42" t="s">
        <v>128</v>
      </c>
      <c r="C325" s="22" t="s">
        <v>228</v>
      </c>
      <c r="D325" s="10" t="s">
        <v>0</v>
      </c>
      <c r="E325" s="119"/>
      <c r="F325" s="13"/>
      <c r="G325" s="13"/>
      <c r="H325" s="93"/>
      <c r="I325" s="123"/>
      <c r="J325" s="214"/>
      <c r="K325" s="214" t="str">
        <f t="shared" si="106"/>
        <v>C</v>
      </c>
      <c r="L325" s="214" t="str">
        <f t="shared" si="107"/>
        <v/>
      </c>
      <c r="M325" s="214" t="str">
        <f t="shared" si="108"/>
        <v>C</v>
      </c>
      <c r="N325" s="214" t="str">
        <f t="shared" si="109"/>
        <v>C</v>
      </c>
      <c r="O325" s="214" t="str">
        <f t="shared" si="110"/>
        <v>C</v>
      </c>
      <c r="P325" s="214" t="str">
        <f t="shared" si="111"/>
        <v>C</v>
      </c>
    </row>
    <row r="326" spans="2:16" ht="33" customHeight="1" x14ac:dyDescent="0.35">
      <c r="B326" s="42" t="s">
        <v>129</v>
      </c>
      <c r="C326" s="22" t="s">
        <v>230</v>
      </c>
      <c r="D326" s="10" t="s">
        <v>0</v>
      </c>
      <c r="E326" s="119"/>
      <c r="F326" s="13"/>
      <c r="G326" s="13"/>
      <c r="H326" s="93"/>
      <c r="I326" s="123"/>
      <c r="J326" s="214"/>
      <c r="K326" s="214" t="str">
        <f t="shared" si="106"/>
        <v>C</v>
      </c>
      <c r="L326" s="214" t="str">
        <f t="shared" si="107"/>
        <v/>
      </c>
      <c r="M326" s="214" t="str">
        <f t="shared" si="108"/>
        <v>C</v>
      </c>
      <c r="N326" s="214" t="str">
        <f t="shared" si="109"/>
        <v>C</v>
      </c>
      <c r="O326" s="214" t="str">
        <f t="shared" si="110"/>
        <v>C</v>
      </c>
      <c r="P326" s="214" t="str">
        <f t="shared" si="111"/>
        <v>C</v>
      </c>
    </row>
    <row r="327" spans="2:16" ht="18.75" customHeight="1" x14ac:dyDescent="0.45">
      <c r="B327" s="177"/>
      <c r="C327" s="50" t="s">
        <v>160</v>
      </c>
      <c r="D327" s="11" t="s">
        <v>0</v>
      </c>
      <c r="E327" s="30" t="s">
        <v>271</v>
      </c>
      <c r="F327" s="11" t="s">
        <v>33</v>
      </c>
      <c r="G327" s="11" t="s">
        <v>1</v>
      </c>
      <c r="H327" s="11" t="s">
        <v>238</v>
      </c>
      <c r="I327" s="15" t="s">
        <v>204</v>
      </c>
      <c r="J327" s="214"/>
    </row>
    <row r="328" spans="2:16" ht="25.5" x14ac:dyDescent="0.35">
      <c r="B328" s="42" t="s">
        <v>130</v>
      </c>
      <c r="C328" s="22" t="s">
        <v>161</v>
      </c>
      <c r="D328" s="10" t="s">
        <v>0</v>
      </c>
      <c r="E328" s="119"/>
      <c r="F328" s="13"/>
      <c r="G328" s="13"/>
      <c r="H328" s="93"/>
      <c r="I328" s="123"/>
      <c r="J328" s="214"/>
      <c r="K328" s="214" t="str">
        <f t="shared" si="106"/>
        <v>C</v>
      </c>
      <c r="L328" s="214" t="str">
        <f t="shared" si="107"/>
        <v/>
      </c>
      <c r="M328" s="214" t="str">
        <f t="shared" si="108"/>
        <v>C</v>
      </c>
      <c r="N328" s="214" t="str">
        <f t="shared" si="109"/>
        <v>C</v>
      </c>
      <c r="O328" s="214" t="str">
        <f t="shared" si="110"/>
        <v>C</v>
      </c>
      <c r="P328" s="214" t="str">
        <f t="shared" si="111"/>
        <v>C</v>
      </c>
    </row>
    <row r="329" spans="2:16" ht="30" customHeight="1" x14ac:dyDescent="0.35">
      <c r="B329" s="42" t="s">
        <v>131</v>
      </c>
      <c r="C329" s="22" t="s">
        <v>162</v>
      </c>
      <c r="D329" s="10" t="s">
        <v>0</v>
      </c>
      <c r="E329" s="119"/>
      <c r="F329" s="13"/>
      <c r="G329" s="13"/>
      <c r="H329" s="93"/>
      <c r="I329" s="123"/>
      <c r="J329" s="214"/>
      <c r="K329" s="214" t="str">
        <f t="shared" si="106"/>
        <v>C</v>
      </c>
      <c r="L329" s="214" t="str">
        <f t="shared" si="107"/>
        <v/>
      </c>
      <c r="M329" s="214" t="str">
        <f t="shared" si="108"/>
        <v>C</v>
      </c>
      <c r="N329" s="214" t="str">
        <f t="shared" si="109"/>
        <v>C</v>
      </c>
      <c r="O329" s="214" t="str">
        <f t="shared" si="110"/>
        <v>C</v>
      </c>
      <c r="P329" s="214" t="str">
        <f t="shared" si="111"/>
        <v>C</v>
      </c>
    </row>
    <row r="330" spans="2:16" ht="33" customHeight="1" x14ac:dyDescent="0.35">
      <c r="B330" s="42" t="s">
        <v>133</v>
      </c>
      <c r="C330" s="182" t="s">
        <v>163</v>
      </c>
      <c r="D330" s="10" t="s">
        <v>0</v>
      </c>
      <c r="E330" s="119"/>
      <c r="F330" s="13"/>
      <c r="G330" s="13"/>
      <c r="H330" s="93"/>
      <c r="I330" s="123"/>
      <c r="J330" s="214"/>
      <c r="K330" s="214" t="str">
        <f t="shared" si="106"/>
        <v>C</v>
      </c>
      <c r="M330" s="214" t="str">
        <f t="shared" si="108"/>
        <v>C</v>
      </c>
      <c r="N330" s="214" t="str">
        <f t="shared" si="109"/>
        <v>C</v>
      </c>
      <c r="O330" s="214" t="str">
        <f t="shared" si="110"/>
        <v>C</v>
      </c>
      <c r="P330" s="214" t="str">
        <f t="shared" si="111"/>
        <v>C</v>
      </c>
    </row>
    <row r="331" spans="2:16" ht="36" customHeight="1" x14ac:dyDescent="0.35">
      <c r="B331" s="42" t="s">
        <v>134</v>
      </c>
      <c r="C331" s="182" t="s">
        <v>388</v>
      </c>
      <c r="D331" s="10" t="s">
        <v>0</v>
      </c>
      <c r="E331" s="119"/>
      <c r="F331" s="13"/>
      <c r="G331" s="13"/>
      <c r="H331" s="93"/>
      <c r="I331" s="123"/>
      <c r="J331" s="214"/>
      <c r="K331" s="214" t="str">
        <f t="shared" si="106"/>
        <v>C</v>
      </c>
      <c r="M331" s="214" t="str">
        <f t="shared" si="108"/>
        <v>C</v>
      </c>
      <c r="N331" s="214" t="str">
        <f t="shared" si="109"/>
        <v>C</v>
      </c>
      <c r="O331" s="214" t="str">
        <f t="shared" si="110"/>
        <v>C</v>
      </c>
      <c r="P331" s="214" t="str">
        <f t="shared" si="111"/>
        <v>C</v>
      </c>
    </row>
    <row r="332" spans="2:16" ht="25.5" x14ac:dyDescent="0.45">
      <c r="B332" s="177"/>
      <c r="C332" s="35" t="s">
        <v>232</v>
      </c>
      <c r="D332" s="11" t="s">
        <v>0</v>
      </c>
      <c r="E332" s="30" t="s">
        <v>271</v>
      </c>
      <c r="F332" s="11" t="s">
        <v>33</v>
      </c>
      <c r="G332" s="11" t="s">
        <v>1</v>
      </c>
      <c r="H332" s="11" t="s">
        <v>238</v>
      </c>
      <c r="I332" s="15" t="s">
        <v>204</v>
      </c>
    </row>
    <row r="333" spans="2:16" ht="38.25" x14ac:dyDescent="0.35">
      <c r="B333" s="42" t="s">
        <v>135</v>
      </c>
      <c r="C333" s="22" t="s">
        <v>342</v>
      </c>
      <c r="D333" s="10" t="s">
        <v>0</v>
      </c>
      <c r="E333" s="119"/>
      <c r="F333" s="13"/>
      <c r="G333" s="13"/>
      <c r="H333" s="93"/>
      <c r="I333" s="123"/>
      <c r="J333" s="214"/>
      <c r="K333" s="214" t="str">
        <f t="shared" ref="K333:K354" si="112">CONCATENATE(D333,H333)</f>
        <v>C</v>
      </c>
      <c r="L333" s="214" t="str">
        <f t="shared" ref="L333" si="113">CONCATENATE(E333,H333)</f>
        <v/>
      </c>
      <c r="M333" s="214" t="str">
        <f t="shared" ref="M333" si="114">CONCATENATE(D333,F333)</f>
        <v>C</v>
      </c>
      <c r="N333" s="214" t="str">
        <f t="shared" ref="N333" si="115">CONCATENATE(D333,E333,F333)</f>
        <v>C</v>
      </c>
      <c r="O333" s="214" t="str">
        <f t="shared" ref="O333" si="116">CONCATENATE(D333,G333)</f>
        <v>C</v>
      </c>
      <c r="P333" s="214" t="str">
        <f t="shared" ref="P333" si="117">CONCATENATE(D333,E333,G333)</f>
        <v>C</v>
      </c>
    </row>
    <row r="334" spans="2:16" x14ac:dyDescent="0.35">
      <c r="B334" s="42" t="s">
        <v>136</v>
      </c>
      <c r="C334" s="22" t="s">
        <v>446</v>
      </c>
      <c r="D334" s="10" t="s">
        <v>0</v>
      </c>
      <c r="E334" s="119"/>
      <c r="F334" s="13"/>
      <c r="G334" s="13"/>
      <c r="H334" s="93"/>
      <c r="I334" s="123"/>
      <c r="J334" s="214"/>
      <c r="K334" s="214" t="str">
        <f t="shared" si="112"/>
        <v>C</v>
      </c>
      <c r="L334" s="214" t="str">
        <f t="shared" ref="L334:L352" si="118">CONCATENATE(E334,H334)</f>
        <v/>
      </c>
      <c r="M334" s="214" t="str">
        <f t="shared" ref="M334:M352" si="119">CONCATENATE(D334,F334)</f>
        <v>C</v>
      </c>
      <c r="N334" s="214" t="str">
        <f t="shared" ref="N334:N352" si="120">CONCATENATE(D334,E334,F334)</f>
        <v>C</v>
      </c>
      <c r="O334" s="214" t="str">
        <f t="shared" ref="O334:O352" si="121">CONCATENATE(D334,G334)</f>
        <v>C</v>
      </c>
      <c r="P334" s="214" t="str">
        <f t="shared" ref="P334:P352" si="122">CONCATENATE(D334,E334,G334)</f>
        <v>C</v>
      </c>
    </row>
    <row r="335" spans="2:16" ht="51" x14ac:dyDescent="0.35">
      <c r="B335" s="42" t="s">
        <v>312</v>
      </c>
      <c r="C335" s="22" t="s">
        <v>447</v>
      </c>
      <c r="D335" s="10" t="s">
        <v>0</v>
      </c>
      <c r="E335" s="119" t="s">
        <v>271</v>
      </c>
      <c r="F335" s="13"/>
      <c r="G335" s="13"/>
      <c r="H335" s="93"/>
      <c r="I335" s="123"/>
      <c r="J335" s="214"/>
      <c r="K335" s="214" t="str">
        <f t="shared" si="112"/>
        <v>C</v>
      </c>
      <c r="L335" s="214" t="str">
        <f t="shared" si="118"/>
        <v>CMP</v>
      </c>
      <c r="M335" s="214" t="str">
        <f t="shared" si="119"/>
        <v>C</v>
      </c>
      <c r="N335" s="214" t="str">
        <f t="shared" si="120"/>
        <v>CCMP</v>
      </c>
      <c r="O335" s="214" t="str">
        <f t="shared" si="121"/>
        <v>C</v>
      </c>
      <c r="P335" s="214" t="str">
        <f t="shared" si="122"/>
        <v>CCMP</v>
      </c>
    </row>
    <row r="336" spans="2:16" ht="25.5" x14ac:dyDescent="0.35">
      <c r="B336" s="42" t="s">
        <v>140</v>
      </c>
      <c r="C336" s="22" t="s">
        <v>389</v>
      </c>
      <c r="D336" s="10" t="s">
        <v>0</v>
      </c>
      <c r="E336" s="119"/>
      <c r="F336" s="13"/>
      <c r="G336" s="13"/>
      <c r="H336" s="93"/>
      <c r="I336" s="123"/>
      <c r="J336" s="214"/>
      <c r="K336" s="214" t="str">
        <f t="shared" si="112"/>
        <v>C</v>
      </c>
      <c r="L336" s="214" t="str">
        <f t="shared" si="118"/>
        <v/>
      </c>
      <c r="M336" s="214" t="str">
        <f t="shared" si="119"/>
        <v>C</v>
      </c>
      <c r="N336" s="214" t="str">
        <f t="shared" si="120"/>
        <v>C</v>
      </c>
      <c r="O336" s="214" t="str">
        <f t="shared" si="121"/>
        <v>C</v>
      </c>
      <c r="P336" s="214" t="str">
        <f t="shared" si="122"/>
        <v>C</v>
      </c>
    </row>
    <row r="337" spans="2:16" x14ac:dyDescent="0.35">
      <c r="B337" s="42" t="s">
        <v>141</v>
      </c>
      <c r="C337" s="22" t="s">
        <v>448</v>
      </c>
      <c r="D337" s="10" t="s">
        <v>0</v>
      </c>
      <c r="E337" s="119"/>
      <c r="F337" s="13"/>
      <c r="G337" s="13"/>
      <c r="H337" s="93"/>
      <c r="I337" s="123"/>
      <c r="J337" s="214"/>
      <c r="K337" s="214" t="str">
        <f t="shared" si="112"/>
        <v>C</v>
      </c>
      <c r="L337" s="214" t="str">
        <f t="shared" si="118"/>
        <v/>
      </c>
      <c r="M337" s="214" t="str">
        <f t="shared" si="119"/>
        <v>C</v>
      </c>
      <c r="N337" s="214" t="str">
        <f t="shared" si="120"/>
        <v>C</v>
      </c>
      <c r="O337" s="214" t="str">
        <f t="shared" si="121"/>
        <v>C</v>
      </c>
      <c r="P337" s="214" t="str">
        <f t="shared" si="122"/>
        <v>C</v>
      </c>
    </row>
    <row r="338" spans="2:16" ht="25.5" x14ac:dyDescent="0.35">
      <c r="B338" s="42" t="s">
        <v>142</v>
      </c>
      <c r="C338" s="22" t="s">
        <v>233</v>
      </c>
      <c r="D338" s="10" t="s">
        <v>0</v>
      </c>
      <c r="E338" s="119"/>
      <c r="F338" s="13"/>
      <c r="G338" s="13"/>
      <c r="H338" s="93"/>
      <c r="I338" s="123"/>
      <c r="J338" s="214"/>
      <c r="K338" s="214" t="str">
        <f t="shared" si="112"/>
        <v>C</v>
      </c>
      <c r="L338" s="214" t="str">
        <f t="shared" si="118"/>
        <v/>
      </c>
      <c r="M338" s="214" t="str">
        <f t="shared" si="119"/>
        <v>C</v>
      </c>
      <c r="N338" s="214" t="str">
        <f t="shared" si="120"/>
        <v>C</v>
      </c>
      <c r="O338" s="214" t="str">
        <f t="shared" si="121"/>
        <v>C</v>
      </c>
      <c r="P338" s="214" t="str">
        <f t="shared" si="122"/>
        <v>C</v>
      </c>
    </row>
    <row r="339" spans="2:16" ht="25.5" x14ac:dyDescent="0.35">
      <c r="B339" s="42" t="s">
        <v>145</v>
      </c>
      <c r="C339" s="22" t="s">
        <v>231</v>
      </c>
      <c r="D339" s="10" t="s">
        <v>0</v>
      </c>
      <c r="E339" s="119"/>
      <c r="F339" s="13"/>
      <c r="G339" s="13"/>
      <c r="H339" s="93"/>
      <c r="I339" s="123"/>
      <c r="J339" s="214"/>
      <c r="K339" s="214" t="str">
        <f t="shared" si="112"/>
        <v>C</v>
      </c>
      <c r="L339" s="214" t="str">
        <f t="shared" si="118"/>
        <v/>
      </c>
      <c r="M339" s="214" t="str">
        <f t="shared" si="119"/>
        <v>C</v>
      </c>
      <c r="N339" s="214" t="str">
        <f t="shared" si="120"/>
        <v>C</v>
      </c>
      <c r="O339" s="214" t="str">
        <f t="shared" si="121"/>
        <v>C</v>
      </c>
      <c r="P339" s="214" t="str">
        <f t="shared" si="122"/>
        <v>C</v>
      </c>
    </row>
    <row r="340" spans="2:16" ht="25.5" x14ac:dyDescent="0.35">
      <c r="B340" s="42" t="s">
        <v>146</v>
      </c>
      <c r="C340" s="22" t="s">
        <v>164</v>
      </c>
      <c r="D340" s="10" t="s">
        <v>0</v>
      </c>
      <c r="E340" s="119"/>
      <c r="F340" s="13"/>
      <c r="G340" s="13"/>
      <c r="H340" s="93"/>
      <c r="I340" s="123"/>
      <c r="J340" s="214"/>
      <c r="K340" s="214" t="str">
        <f t="shared" si="112"/>
        <v>C</v>
      </c>
      <c r="L340" s="214" t="str">
        <f t="shared" si="118"/>
        <v/>
      </c>
      <c r="M340" s="214" t="str">
        <f t="shared" si="119"/>
        <v>C</v>
      </c>
      <c r="N340" s="214" t="str">
        <f t="shared" si="120"/>
        <v>C</v>
      </c>
      <c r="O340" s="214" t="str">
        <f t="shared" si="121"/>
        <v>C</v>
      </c>
      <c r="P340" s="214" t="str">
        <f t="shared" si="122"/>
        <v>C</v>
      </c>
    </row>
    <row r="341" spans="2:16" x14ac:dyDescent="0.35">
      <c r="B341" s="42" t="s">
        <v>147</v>
      </c>
      <c r="C341" s="22" t="s">
        <v>234</v>
      </c>
      <c r="D341" s="10" t="s">
        <v>0</v>
      </c>
      <c r="E341" s="119"/>
      <c r="F341" s="13"/>
      <c r="G341" s="13"/>
      <c r="H341" s="93"/>
      <c r="I341" s="123"/>
      <c r="J341" s="214"/>
      <c r="K341" s="214" t="str">
        <f t="shared" si="112"/>
        <v>C</v>
      </c>
      <c r="L341" s="214" t="str">
        <f t="shared" si="118"/>
        <v/>
      </c>
      <c r="M341" s="214" t="str">
        <f t="shared" si="119"/>
        <v>C</v>
      </c>
      <c r="N341" s="214" t="str">
        <f t="shared" si="120"/>
        <v>C</v>
      </c>
      <c r="O341" s="214" t="str">
        <f t="shared" si="121"/>
        <v>C</v>
      </c>
      <c r="P341" s="214" t="str">
        <f t="shared" si="122"/>
        <v>C</v>
      </c>
    </row>
    <row r="342" spans="2:16" ht="38.25" customHeight="1" x14ac:dyDescent="0.35">
      <c r="B342" s="42" t="s">
        <v>148</v>
      </c>
      <c r="C342" s="22" t="s">
        <v>235</v>
      </c>
      <c r="D342" s="10" t="s">
        <v>0</v>
      </c>
      <c r="E342" s="119"/>
      <c r="F342" s="13"/>
      <c r="G342" s="13"/>
      <c r="H342" s="93"/>
      <c r="I342" s="123"/>
      <c r="J342" s="214"/>
      <c r="K342" s="214" t="str">
        <f t="shared" si="112"/>
        <v>C</v>
      </c>
      <c r="L342" s="214" t="str">
        <f t="shared" si="118"/>
        <v/>
      </c>
      <c r="M342" s="214" t="str">
        <f t="shared" si="119"/>
        <v>C</v>
      </c>
      <c r="N342" s="214" t="str">
        <f t="shared" si="120"/>
        <v>C</v>
      </c>
      <c r="O342" s="214" t="str">
        <f t="shared" si="121"/>
        <v>C</v>
      </c>
      <c r="P342" s="214" t="str">
        <f t="shared" si="122"/>
        <v>C</v>
      </c>
    </row>
    <row r="343" spans="2:16" ht="45" customHeight="1" x14ac:dyDescent="0.35">
      <c r="B343" s="42" t="s">
        <v>150</v>
      </c>
      <c r="C343" s="22" t="s">
        <v>574</v>
      </c>
      <c r="D343" s="10" t="s">
        <v>0</v>
      </c>
      <c r="E343" s="119"/>
      <c r="F343" s="13"/>
      <c r="G343" s="13"/>
      <c r="H343" s="93"/>
      <c r="I343" s="123"/>
      <c r="J343" s="214"/>
      <c r="K343" s="214" t="str">
        <f t="shared" si="112"/>
        <v>C</v>
      </c>
      <c r="L343" s="214" t="str">
        <f t="shared" si="118"/>
        <v/>
      </c>
      <c r="M343" s="214" t="str">
        <f t="shared" si="119"/>
        <v>C</v>
      </c>
      <c r="N343" s="214" t="str">
        <f t="shared" si="120"/>
        <v>C</v>
      </c>
      <c r="O343" s="214" t="str">
        <f t="shared" si="121"/>
        <v>C</v>
      </c>
      <c r="P343" s="214" t="str">
        <f t="shared" si="122"/>
        <v>C</v>
      </c>
    </row>
    <row r="344" spans="2:16" ht="38.25" customHeight="1" x14ac:dyDescent="0.35">
      <c r="B344" s="42" t="s">
        <v>151</v>
      </c>
      <c r="C344" s="22" t="s">
        <v>575</v>
      </c>
      <c r="D344" s="10" t="s">
        <v>0</v>
      </c>
      <c r="E344" s="119"/>
      <c r="F344" s="13"/>
      <c r="G344" s="13"/>
      <c r="H344" s="93"/>
      <c r="I344" s="123"/>
      <c r="J344" s="214"/>
      <c r="K344" s="214" t="str">
        <f t="shared" si="112"/>
        <v>C</v>
      </c>
      <c r="L344" s="214" t="str">
        <f t="shared" si="118"/>
        <v/>
      </c>
      <c r="M344" s="214" t="str">
        <f t="shared" si="119"/>
        <v>C</v>
      </c>
      <c r="N344" s="214" t="str">
        <f t="shared" si="120"/>
        <v>C</v>
      </c>
      <c r="O344" s="214" t="str">
        <f t="shared" si="121"/>
        <v>C</v>
      </c>
      <c r="P344" s="214" t="str">
        <f t="shared" si="122"/>
        <v>C</v>
      </c>
    </row>
    <row r="345" spans="2:16" ht="27.75" customHeight="1" x14ac:dyDescent="0.35">
      <c r="B345" s="42" t="s">
        <v>152</v>
      </c>
      <c r="C345" s="22" t="s">
        <v>165</v>
      </c>
      <c r="D345" s="10" t="s">
        <v>0</v>
      </c>
      <c r="E345" s="119"/>
      <c r="F345" s="13"/>
      <c r="G345" s="13"/>
      <c r="H345" s="93"/>
      <c r="I345" s="123"/>
      <c r="J345" s="214"/>
      <c r="K345" s="214" t="str">
        <f t="shared" si="112"/>
        <v>C</v>
      </c>
      <c r="L345" s="214" t="str">
        <f t="shared" si="118"/>
        <v/>
      </c>
      <c r="M345" s="214" t="str">
        <f t="shared" si="119"/>
        <v>C</v>
      </c>
      <c r="N345" s="214" t="str">
        <f t="shared" si="120"/>
        <v>C</v>
      </c>
      <c r="O345" s="214" t="str">
        <f t="shared" si="121"/>
        <v>C</v>
      </c>
      <c r="P345" s="214" t="str">
        <f t="shared" si="122"/>
        <v>C</v>
      </c>
    </row>
    <row r="346" spans="2:16" x14ac:dyDescent="0.35">
      <c r="B346" s="42" t="s">
        <v>153</v>
      </c>
      <c r="C346" s="22" t="s">
        <v>166</v>
      </c>
      <c r="D346" s="10" t="s">
        <v>0</v>
      </c>
      <c r="E346" s="119"/>
      <c r="F346" s="13"/>
      <c r="G346" s="13"/>
      <c r="H346" s="93"/>
      <c r="I346" s="123"/>
      <c r="J346" s="214"/>
      <c r="K346" s="214" t="str">
        <f t="shared" si="112"/>
        <v>C</v>
      </c>
      <c r="L346" s="214" t="str">
        <f t="shared" si="118"/>
        <v/>
      </c>
      <c r="M346" s="214" t="str">
        <f t="shared" si="119"/>
        <v>C</v>
      </c>
      <c r="N346" s="214" t="str">
        <f t="shared" si="120"/>
        <v>C</v>
      </c>
      <c r="O346" s="214" t="str">
        <f t="shared" si="121"/>
        <v>C</v>
      </c>
      <c r="P346" s="214" t="str">
        <f t="shared" si="122"/>
        <v>C</v>
      </c>
    </row>
    <row r="347" spans="2:16" ht="25.5" x14ac:dyDescent="0.35">
      <c r="B347" s="42" t="s">
        <v>154</v>
      </c>
      <c r="C347" s="22" t="s">
        <v>390</v>
      </c>
      <c r="D347" s="10" t="s">
        <v>0</v>
      </c>
      <c r="E347" s="119"/>
      <c r="F347" s="13"/>
      <c r="G347" s="13"/>
      <c r="H347" s="93"/>
      <c r="I347" s="123"/>
      <c r="J347" s="214"/>
      <c r="K347" s="214" t="str">
        <f t="shared" si="112"/>
        <v>C</v>
      </c>
      <c r="L347" s="214" t="str">
        <f t="shared" si="118"/>
        <v/>
      </c>
      <c r="M347" s="214" t="str">
        <f t="shared" si="119"/>
        <v>C</v>
      </c>
      <c r="N347" s="214" t="str">
        <f t="shared" si="120"/>
        <v>C</v>
      </c>
      <c r="O347" s="214" t="str">
        <f t="shared" si="121"/>
        <v>C</v>
      </c>
      <c r="P347" s="214" t="str">
        <f t="shared" si="122"/>
        <v>C</v>
      </c>
    </row>
    <row r="348" spans="2:16" ht="25.5" x14ac:dyDescent="0.35">
      <c r="B348" s="42" t="s">
        <v>156</v>
      </c>
      <c r="C348" s="22" t="s">
        <v>167</v>
      </c>
      <c r="D348" s="10" t="s">
        <v>0</v>
      </c>
      <c r="E348" s="119"/>
      <c r="F348" s="13"/>
      <c r="G348" s="13"/>
      <c r="H348" s="93"/>
      <c r="I348" s="123"/>
      <c r="J348" s="214"/>
      <c r="K348" s="214" t="str">
        <f t="shared" si="112"/>
        <v>C</v>
      </c>
      <c r="L348" s="214" t="str">
        <f t="shared" si="118"/>
        <v/>
      </c>
      <c r="M348" s="214" t="str">
        <f t="shared" si="119"/>
        <v>C</v>
      </c>
      <c r="N348" s="214" t="str">
        <f t="shared" si="120"/>
        <v>C</v>
      </c>
      <c r="O348" s="214" t="str">
        <f t="shared" si="121"/>
        <v>C</v>
      </c>
      <c r="P348" s="214" t="str">
        <f t="shared" si="122"/>
        <v>C</v>
      </c>
    </row>
    <row r="349" spans="2:16" ht="25.5" x14ac:dyDescent="0.35">
      <c r="B349" s="42" t="s">
        <v>319</v>
      </c>
      <c r="C349" s="22" t="s">
        <v>236</v>
      </c>
      <c r="D349" s="10" t="s">
        <v>0</v>
      </c>
      <c r="E349" s="119"/>
      <c r="F349" s="13"/>
      <c r="G349" s="13"/>
      <c r="H349" s="93"/>
      <c r="I349" s="123"/>
      <c r="J349" s="214"/>
      <c r="K349" s="214" t="str">
        <f t="shared" si="112"/>
        <v>C</v>
      </c>
      <c r="L349" s="214" t="str">
        <f t="shared" si="118"/>
        <v/>
      </c>
      <c r="M349" s="214" t="str">
        <f t="shared" si="119"/>
        <v>C</v>
      </c>
      <c r="N349" s="214" t="str">
        <f t="shared" si="120"/>
        <v>C</v>
      </c>
      <c r="O349" s="214" t="str">
        <f t="shared" si="121"/>
        <v>C</v>
      </c>
      <c r="P349" s="214" t="str">
        <f t="shared" si="122"/>
        <v>C</v>
      </c>
    </row>
    <row r="350" spans="2:16" ht="25.5" x14ac:dyDescent="0.35">
      <c r="B350" s="42" t="s">
        <v>158</v>
      </c>
      <c r="C350" s="22" t="s">
        <v>449</v>
      </c>
      <c r="D350" s="10" t="s">
        <v>0</v>
      </c>
      <c r="E350" s="119" t="s">
        <v>271</v>
      </c>
      <c r="F350" s="13"/>
      <c r="G350" s="13"/>
      <c r="H350" s="93"/>
      <c r="I350" s="123"/>
      <c r="J350" s="214"/>
      <c r="K350" s="214" t="str">
        <f t="shared" si="112"/>
        <v>C</v>
      </c>
      <c r="L350" s="214" t="str">
        <f t="shared" si="118"/>
        <v>CMP</v>
      </c>
      <c r="M350" s="214" t="str">
        <f t="shared" si="119"/>
        <v>C</v>
      </c>
      <c r="N350" s="214" t="str">
        <f t="shared" si="120"/>
        <v>CCMP</v>
      </c>
      <c r="O350" s="214" t="str">
        <f t="shared" si="121"/>
        <v>C</v>
      </c>
      <c r="P350" s="214" t="str">
        <f t="shared" si="122"/>
        <v>CCMP</v>
      </c>
    </row>
    <row r="351" spans="2:16" ht="25.5" x14ac:dyDescent="0.35">
      <c r="B351" s="42" t="s">
        <v>159</v>
      </c>
      <c r="C351" s="22" t="s">
        <v>237</v>
      </c>
      <c r="D351" s="10" t="s">
        <v>0</v>
      </c>
      <c r="E351" s="119"/>
      <c r="F351" s="13"/>
      <c r="G351" s="13"/>
      <c r="H351" s="93"/>
      <c r="I351" s="123"/>
      <c r="J351" s="214"/>
      <c r="K351" s="214" t="str">
        <f t="shared" si="112"/>
        <v>C</v>
      </c>
      <c r="L351" s="214" t="str">
        <f t="shared" si="118"/>
        <v/>
      </c>
      <c r="M351" s="214" t="str">
        <f t="shared" si="119"/>
        <v>C</v>
      </c>
      <c r="N351" s="214" t="str">
        <f t="shared" si="120"/>
        <v>C</v>
      </c>
      <c r="O351" s="214" t="str">
        <f t="shared" si="121"/>
        <v>C</v>
      </c>
      <c r="P351" s="214" t="str">
        <f t="shared" si="122"/>
        <v>C</v>
      </c>
    </row>
    <row r="352" spans="2:16" ht="63.75" x14ac:dyDescent="0.35">
      <c r="B352" s="42" t="s">
        <v>508</v>
      </c>
      <c r="C352" s="22" t="s">
        <v>391</v>
      </c>
      <c r="D352" s="10" t="s">
        <v>0</v>
      </c>
      <c r="E352" s="119"/>
      <c r="F352" s="13"/>
      <c r="G352" s="13"/>
      <c r="H352" s="93"/>
      <c r="I352" s="123"/>
      <c r="J352" s="214"/>
      <c r="K352" s="214" t="str">
        <f t="shared" si="112"/>
        <v>C</v>
      </c>
      <c r="L352" s="214" t="str">
        <f t="shared" si="118"/>
        <v/>
      </c>
      <c r="M352" s="214" t="str">
        <f t="shared" si="119"/>
        <v>C</v>
      </c>
      <c r="N352" s="214" t="str">
        <f t="shared" si="120"/>
        <v>C</v>
      </c>
      <c r="O352" s="214" t="str">
        <f t="shared" si="121"/>
        <v>C</v>
      </c>
      <c r="P352" s="214" t="str">
        <f t="shared" si="122"/>
        <v>C</v>
      </c>
    </row>
    <row r="353" spans="2:33" ht="14.25" x14ac:dyDescent="0.45">
      <c r="B353" s="54"/>
      <c r="C353" s="120" t="s">
        <v>294</v>
      </c>
      <c r="D353" s="84"/>
      <c r="H353" s="84"/>
      <c r="I353" s="85"/>
      <c r="J353" s="214"/>
      <c r="K353" s="214" t="str">
        <f t="shared" si="112"/>
        <v/>
      </c>
    </row>
    <row r="354" spans="2:33" ht="14.25" x14ac:dyDescent="0.35">
      <c r="B354" s="54"/>
      <c r="C354" s="86"/>
      <c r="D354" s="84"/>
      <c r="H354" s="84"/>
      <c r="I354" s="85"/>
      <c r="J354" s="214"/>
      <c r="K354" s="214" t="str">
        <f t="shared" si="112"/>
        <v/>
      </c>
    </row>
    <row r="355" spans="2:33" ht="13.15" x14ac:dyDescent="0.45">
      <c r="B355" s="54"/>
      <c r="C355" s="134" t="s">
        <v>270</v>
      </c>
      <c r="D355" s="135"/>
      <c r="E355" s="136"/>
      <c r="F355" s="135"/>
      <c r="G355" s="137"/>
      <c r="H355" s="28"/>
      <c r="I355" s="83"/>
    </row>
    <row r="356" spans="2:33" x14ac:dyDescent="0.35">
      <c r="B356" s="54"/>
      <c r="C356" s="66" t="s">
        <v>306</v>
      </c>
      <c r="D356" s="65"/>
      <c r="E356" s="110"/>
      <c r="F356" s="281">
        <f>COUNTIF(K374:K398,"C")</f>
        <v>22</v>
      </c>
      <c r="G356" s="282"/>
      <c r="H356" s="28"/>
      <c r="I356" s="121"/>
    </row>
    <row r="357" spans="2:33" x14ac:dyDescent="0.35">
      <c r="B357" s="54"/>
      <c r="C357" s="66" t="s">
        <v>202</v>
      </c>
      <c r="D357" s="65"/>
      <c r="E357" s="110"/>
      <c r="F357" s="281">
        <f>COUNTIF(M374:M398,"CX")</f>
        <v>0</v>
      </c>
      <c r="G357" s="282"/>
      <c r="H357" s="28"/>
      <c r="I357" s="121"/>
    </row>
    <row r="358" spans="2:33" x14ac:dyDescent="0.35">
      <c r="B358" s="54"/>
      <c r="C358" s="66" t="s">
        <v>203</v>
      </c>
      <c r="D358" s="65"/>
      <c r="E358" s="110"/>
      <c r="F358" s="281">
        <f>COUNTIF(O374:O398,"CX")</f>
        <v>0</v>
      </c>
      <c r="G358" s="282"/>
      <c r="H358" s="28"/>
      <c r="I358" s="121"/>
    </row>
    <row r="359" spans="2:33" x14ac:dyDescent="0.35">
      <c r="B359" s="54"/>
      <c r="C359" s="66" t="s">
        <v>201</v>
      </c>
      <c r="D359" s="65"/>
      <c r="E359" s="110"/>
      <c r="F359" s="281">
        <f>F356-SUM(F357:G358)</f>
        <v>22</v>
      </c>
      <c r="G359" s="282"/>
      <c r="H359" s="28"/>
      <c r="I359" s="121"/>
    </row>
    <row r="360" spans="2:33" s="7" customFormat="1" ht="13.15" x14ac:dyDescent="0.4">
      <c r="B360" s="4"/>
      <c r="C360" s="67" t="s">
        <v>285</v>
      </c>
      <c r="D360" s="64"/>
      <c r="E360" s="112"/>
      <c r="F360" s="289">
        <f>F357/F356</f>
        <v>0</v>
      </c>
      <c r="G360" s="290"/>
      <c r="H360" s="27"/>
      <c r="I360" s="121"/>
      <c r="J360" s="211"/>
      <c r="K360" s="215"/>
      <c r="L360" s="215"/>
      <c r="M360" s="215"/>
      <c r="N360" s="215"/>
      <c r="O360" s="215"/>
      <c r="P360" s="215"/>
      <c r="Q360" s="211"/>
      <c r="R360" s="211"/>
      <c r="S360" s="211"/>
      <c r="T360" s="211"/>
      <c r="U360" s="211"/>
      <c r="V360" s="211"/>
      <c r="W360" s="211"/>
      <c r="X360" s="211"/>
      <c r="Y360" s="211"/>
      <c r="Z360" s="211"/>
      <c r="AB360" s="6"/>
      <c r="AC360" s="6"/>
      <c r="AD360" s="273"/>
      <c r="AG360" s="6"/>
    </row>
    <row r="361" spans="2:33" ht="14.25" x14ac:dyDescent="0.35">
      <c r="B361" s="54"/>
      <c r="C361" s="86"/>
      <c r="D361" s="84"/>
      <c r="F361" s="92"/>
      <c r="G361" s="92"/>
      <c r="H361" s="84"/>
      <c r="I361" s="121"/>
      <c r="J361" s="214"/>
    </row>
    <row r="362" spans="2:33" x14ac:dyDescent="0.35">
      <c r="B362" s="54"/>
      <c r="C362" s="66" t="s">
        <v>275</v>
      </c>
      <c r="D362" s="65"/>
      <c r="E362" s="110"/>
      <c r="F362" s="281">
        <f>COUNTIF(L374:L398,"CMP")</f>
        <v>14</v>
      </c>
      <c r="G362" s="282"/>
      <c r="H362" s="28"/>
      <c r="I362" s="121"/>
    </row>
    <row r="363" spans="2:33" x14ac:dyDescent="0.35">
      <c r="B363" s="54"/>
      <c r="C363" s="66" t="s">
        <v>202</v>
      </c>
      <c r="D363" s="65"/>
      <c r="E363" s="110"/>
      <c r="F363" s="281">
        <f>COUNTIF(N374:N398,"CCMPX")</f>
        <v>0</v>
      </c>
      <c r="G363" s="282"/>
      <c r="H363" s="28"/>
      <c r="I363" s="121"/>
    </row>
    <row r="364" spans="2:33" x14ac:dyDescent="0.35">
      <c r="B364" s="54"/>
      <c r="C364" s="66" t="s">
        <v>203</v>
      </c>
      <c r="D364" s="65"/>
      <c r="E364" s="110"/>
      <c r="F364" s="281">
        <f>COUNTIF(P374:P398,"CCMPX")</f>
        <v>0</v>
      </c>
      <c r="G364" s="282"/>
      <c r="H364" s="28"/>
      <c r="I364" s="121"/>
    </row>
    <row r="365" spans="2:33" x14ac:dyDescent="0.35">
      <c r="B365" s="54"/>
      <c r="C365" s="66" t="s">
        <v>201</v>
      </c>
      <c r="D365" s="65"/>
      <c r="E365" s="110"/>
      <c r="F365" s="281">
        <f>F362-SUM(F363:G364)</f>
        <v>14</v>
      </c>
      <c r="G365" s="282"/>
      <c r="H365" s="28"/>
      <c r="I365" s="121"/>
    </row>
    <row r="366" spans="2:33" s="7" customFormat="1" ht="13.15" x14ac:dyDescent="0.4">
      <c r="B366" s="4"/>
      <c r="C366" s="67" t="s">
        <v>285</v>
      </c>
      <c r="D366" s="64"/>
      <c r="E366" s="112"/>
      <c r="F366" s="283">
        <f>F363/F362</f>
        <v>0</v>
      </c>
      <c r="G366" s="284"/>
      <c r="H366" s="27"/>
      <c r="I366" s="121"/>
      <c r="J366" s="211"/>
      <c r="K366" s="215"/>
      <c r="L366" s="215"/>
      <c r="M366" s="215"/>
      <c r="N366" s="215"/>
      <c r="O366" s="215"/>
      <c r="P366" s="215"/>
      <c r="Q366" s="211"/>
      <c r="R366" s="211"/>
      <c r="S366" s="211"/>
      <c r="T366" s="211"/>
      <c r="U366" s="211"/>
      <c r="V366" s="211"/>
      <c r="W366" s="211"/>
      <c r="X366" s="211"/>
      <c r="Y366" s="211"/>
      <c r="Z366" s="211"/>
      <c r="AB366" s="6"/>
      <c r="AC366" s="6"/>
      <c r="AD366" s="273"/>
      <c r="AG366" s="6"/>
    </row>
    <row r="367" spans="2:33" ht="13.15" x14ac:dyDescent="0.4">
      <c r="B367" s="54"/>
      <c r="C367" s="58"/>
      <c r="D367" s="28"/>
      <c r="E367" s="54"/>
      <c r="F367" s="28"/>
      <c r="G367" s="28"/>
      <c r="H367" s="28"/>
      <c r="I367" s="121"/>
    </row>
    <row r="368" spans="2:33" x14ac:dyDescent="0.35">
      <c r="B368" s="54"/>
      <c r="C368" s="1"/>
      <c r="D368" s="1"/>
      <c r="E368" s="54"/>
      <c r="F368" s="287" t="s">
        <v>304</v>
      </c>
      <c r="G368" s="288"/>
      <c r="H368" s="1"/>
      <c r="I368" s="121"/>
    </row>
    <row r="369" spans="2:33" ht="13.15" x14ac:dyDescent="0.45">
      <c r="B369" s="54"/>
      <c r="C369" s="138" t="s">
        <v>282</v>
      </c>
      <c r="D369" s="135"/>
      <c r="E369" s="139"/>
      <c r="F369" s="277" t="str">
        <f>IF(SUM(F360,F366)&gt;=AB5,"Aprovado","Reprovado")</f>
        <v>Reprovado</v>
      </c>
      <c r="G369" s="278"/>
      <c r="H369" s="28"/>
      <c r="I369" s="121"/>
    </row>
    <row r="371" spans="2:33" s="17" customFormat="1" ht="12.75" customHeight="1" x14ac:dyDescent="0.35">
      <c r="E371" s="98"/>
      <c r="F371" s="153" t="s">
        <v>272</v>
      </c>
      <c r="G371" s="154"/>
      <c r="J371" s="213"/>
      <c r="K371" s="214"/>
      <c r="L371" s="214"/>
      <c r="M371" s="214"/>
      <c r="N371" s="214"/>
      <c r="O371" s="214"/>
      <c r="P371" s="214"/>
      <c r="Q371" s="213"/>
      <c r="R371" s="213"/>
      <c r="S371" s="213"/>
      <c r="T371" s="213"/>
      <c r="U371" s="213"/>
      <c r="V371" s="213"/>
      <c r="W371" s="213"/>
      <c r="X371" s="213"/>
      <c r="Y371" s="213"/>
      <c r="Z371" s="213"/>
      <c r="AB371" s="21"/>
      <c r="AC371" s="21"/>
      <c r="AD371" s="271"/>
      <c r="AG371" s="21"/>
    </row>
    <row r="372" spans="2:33" s="17" customFormat="1" ht="12.75" customHeight="1" x14ac:dyDescent="0.35">
      <c r="B372" s="155"/>
      <c r="C372" s="156" t="s">
        <v>298</v>
      </c>
      <c r="D372" s="157" t="s">
        <v>0</v>
      </c>
      <c r="E372" s="143" t="s">
        <v>271</v>
      </c>
      <c r="F372" s="150" t="s">
        <v>33</v>
      </c>
      <c r="G372" s="150" t="s">
        <v>1</v>
      </c>
      <c r="H372" s="150" t="s">
        <v>238</v>
      </c>
      <c r="I372" s="144" t="s">
        <v>204</v>
      </c>
      <c r="J372" s="214"/>
      <c r="K372" s="217" t="s">
        <v>0</v>
      </c>
      <c r="L372" s="217" t="s">
        <v>301</v>
      </c>
      <c r="M372" s="217" t="s">
        <v>299</v>
      </c>
      <c r="N372" s="217" t="s">
        <v>302</v>
      </c>
      <c r="O372" s="217" t="s">
        <v>300</v>
      </c>
      <c r="P372" s="217" t="s">
        <v>303</v>
      </c>
      <c r="Q372" s="213"/>
      <c r="R372" s="213"/>
      <c r="S372" s="213"/>
      <c r="T372" s="213"/>
      <c r="U372" s="213"/>
      <c r="V372" s="213"/>
      <c r="W372" s="213"/>
      <c r="X372" s="213"/>
      <c r="Y372" s="213"/>
      <c r="Z372" s="213"/>
      <c r="AB372" s="21"/>
      <c r="AC372" s="21"/>
      <c r="AD372" s="271"/>
      <c r="AG372" s="21"/>
    </row>
    <row r="373" spans="2:33" s="17" customFormat="1" ht="12.75" customHeight="1" x14ac:dyDescent="0.35">
      <c r="B373" s="155"/>
      <c r="C373" s="156" t="s">
        <v>504</v>
      </c>
      <c r="D373" s="157"/>
      <c r="E373" s="143"/>
      <c r="F373" s="150"/>
      <c r="G373" s="150"/>
      <c r="H373" s="150"/>
      <c r="I373" s="144"/>
      <c r="J373" s="214"/>
      <c r="K373" s="217"/>
      <c r="L373" s="217"/>
      <c r="M373" s="217"/>
      <c r="N373" s="217"/>
      <c r="O373" s="217"/>
      <c r="P373" s="217"/>
      <c r="Q373" s="213"/>
      <c r="R373" s="213"/>
      <c r="S373" s="213"/>
      <c r="T373" s="213"/>
      <c r="U373" s="213"/>
      <c r="V373" s="213"/>
      <c r="W373" s="213"/>
      <c r="X373" s="213"/>
      <c r="Y373" s="213"/>
      <c r="Z373" s="213"/>
      <c r="AB373" s="21"/>
      <c r="AC373" s="21"/>
      <c r="AD373" s="271"/>
      <c r="AG373" s="21"/>
    </row>
    <row r="374" spans="2:33" s="17" customFormat="1" x14ac:dyDescent="0.35">
      <c r="B374" s="146" t="s">
        <v>450</v>
      </c>
      <c r="C374" s="22" t="s">
        <v>576</v>
      </c>
      <c r="D374" s="23" t="s">
        <v>0</v>
      </c>
      <c r="E374" s="23" t="s">
        <v>271</v>
      </c>
      <c r="F374" s="159"/>
      <c r="G374" s="159"/>
      <c r="H374" s="93"/>
      <c r="I374" s="24"/>
      <c r="J374" s="214"/>
      <c r="K374" s="214" t="str">
        <f>CONCATENATE(D374,H374)</f>
        <v>C</v>
      </c>
      <c r="L374" s="214" t="str">
        <f>CONCATENATE(E374,H374)</f>
        <v>CMP</v>
      </c>
      <c r="M374" s="214" t="str">
        <f>CONCATENATE(D374,F374)</f>
        <v>C</v>
      </c>
      <c r="N374" s="214" t="str">
        <f>CONCATENATE(D374,E374,F374)</f>
        <v>CCMP</v>
      </c>
      <c r="O374" s="214" t="str">
        <f>CONCATENATE(D374,G374)</f>
        <v>C</v>
      </c>
      <c r="P374" s="214" t="str">
        <f>CONCATENATE(D374,E374,G374)</f>
        <v>CCMP</v>
      </c>
      <c r="Q374" s="213"/>
      <c r="R374" s="213"/>
      <c r="S374" s="213"/>
      <c r="T374" s="213"/>
      <c r="U374" s="213"/>
      <c r="V374" s="213"/>
      <c r="W374" s="213"/>
      <c r="X374" s="213"/>
      <c r="Y374" s="213"/>
      <c r="Z374" s="213"/>
      <c r="AB374" s="21"/>
      <c r="AC374" s="21"/>
      <c r="AD374" s="271"/>
      <c r="AG374" s="21"/>
    </row>
    <row r="375" spans="2:33" s="17" customFormat="1" x14ac:dyDescent="0.35">
      <c r="B375" s="146" t="s">
        <v>240</v>
      </c>
      <c r="C375" s="22" t="s">
        <v>451</v>
      </c>
      <c r="D375" s="23" t="s">
        <v>0</v>
      </c>
      <c r="E375" s="23" t="s">
        <v>271</v>
      </c>
      <c r="F375" s="159"/>
      <c r="G375" s="159"/>
      <c r="H375" s="93"/>
      <c r="I375" s="24"/>
      <c r="J375" s="214"/>
      <c r="K375" s="214" t="str">
        <f t="shared" ref="K375:K398" si="123">CONCATENATE(D375,H375)</f>
        <v>C</v>
      </c>
      <c r="L375" s="214" t="str">
        <f t="shared" ref="L375:L398" si="124">CONCATENATE(E375,H375)</f>
        <v>CMP</v>
      </c>
      <c r="M375" s="214" t="str">
        <f t="shared" ref="M375:M398" si="125">CONCATENATE(D375,F375)</f>
        <v>C</v>
      </c>
      <c r="N375" s="214" t="str">
        <f t="shared" ref="N375:N398" si="126">CONCATENATE(D375,E375,F375)</f>
        <v>CCMP</v>
      </c>
      <c r="O375" s="214" t="str">
        <f t="shared" ref="O375:O398" si="127">CONCATENATE(D375,G375)</f>
        <v>C</v>
      </c>
      <c r="P375" s="214" t="str">
        <f t="shared" ref="P375:P398" si="128">CONCATENATE(D375,E375,G375)</f>
        <v>CCMP</v>
      </c>
      <c r="Q375" s="213"/>
      <c r="R375" s="213"/>
      <c r="S375" s="213"/>
      <c r="T375" s="213"/>
      <c r="U375" s="213"/>
      <c r="V375" s="213"/>
      <c r="W375" s="213"/>
      <c r="X375" s="213"/>
      <c r="Y375" s="213"/>
      <c r="Z375" s="213"/>
      <c r="AB375" s="21"/>
      <c r="AC375" s="21"/>
      <c r="AD375" s="271"/>
      <c r="AG375" s="21"/>
    </row>
    <row r="376" spans="2:33" s="17" customFormat="1" ht="25.5" x14ac:dyDescent="0.35">
      <c r="B376" s="146" t="s">
        <v>241</v>
      </c>
      <c r="C376" s="22" t="s">
        <v>392</v>
      </c>
      <c r="D376" s="23" t="s">
        <v>0</v>
      </c>
      <c r="E376" s="23" t="s">
        <v>271</v>
      </c>
      <c r="F376" s="159"/>
      <c r="G376" s="159"/>
      <c r="H376" s="93"/>
      <c r="I376" s="24"/>
      <c r="J376" s="214"/>
      <c r="K376" s="214" t="str">
        <f t="shared" si="123"/>
        <v>C</v>
      </c>
      <c r="L376" s="214" t="str">
        <f t="shared" si="124"/>
        <v>CMP</v>
      </c>
      <c r="M376" s="214" t="str">
        <f t="shared" si="125"/>
        <v>C</v>
      </c>
      <c r="N376" s="214" t="str">
        <f t="shared" si="126"/>
        <v>CCMP</v>
      </c>
      <c r="O376" s="214" t="str">
        <f t="shared" si="127"/>
        <v>C</v>
      </c>
      <c r="P376" s="214" t="str">
        <f t="shared" si="128"/>
        <v>CCMP</v>
      </c>
      <c r="Q376" s="213"/>
      <c r="R376" s="213"/>
      <c r="S376" s="213"/>
      <c r="T376" s="213"/>
      <c r="U376" s="213"/>
      <c r="V376" s="213"/>
      <c r="W376" s="213"/>
      <c r="X376" s="213"/>
      <c r="Y376" s="213"/>
      <c r="Z376" s="213"/>
      <c r="AB376" s="21"/>
      <c r="AC376" s="21"/>
      <c r="AD376" s="271"/>
      <c r="AG376" s="21"/>
    </row>
    <row r="377" spans="2:33" s="17" customFormat="1" ht="31.5" customHeight="1" x14ac:dyDescent="0.35">
      <c r="B377" s="146" t="s">
        <v>242</v>
      </c>
      <c r="C377" s="22" t="s">
        <v>577</v>
      </c>
      <c r="D377" s="23" t="s">
        <v>0</v>
      </c>
      <c r="E377" s="23" t="s">
        <v>271</v>
      </c>
      <c r="F377" s="159"/>
      <c r="G377" s="159"/>
      <c r="H377" s="93"/>
      <c r="I377" s="24"/>
      <c r="J377" s="214"/>
      <c r="K377" s="214" t="str">
        <f t="shared" si="123"/>
        <v>C</v>
      </c>
      <c r="L377" s="214" t="str">
        <f t="shared" si="124"/>
        <v>CMP</v>
      </c>
      <c r="M377" s="214" t="str">
        <f t="shared" si="125"/>
        <v>C</v>
      </c>
      <c r="N377" s="214" t="str">
        <f t="shared" si="126"/>
        <v>CCMP</v>
      </c>
      <c r="O377" s="214" t="str">
        <f t="shared" si="127"/>
        <v>C</v>
      </c>
      <c r="P377" s="214" t="str">
        <f t="shared" si="128"/>
        <v>CCMP</v>
      </c>
      <c r="Q377" s="213"/>
      <c r="R377" s="213"/>
      <c r="S377" s="213"/>
      <c r="T377" s="213"/>
      <c r="U377" s="213"/>
      <c r="V377" s="213"/>
      <c r="W377" s="213"/>
      <c r="X377" s="213"/>
      <c r="Y377" s="213"/>
      <c r="Z377" s="213"/>
      <c r="AB377" s="21"/>
      <c r="AC377" s="21"/>
      <c r="AD377" s="271"/>
      <c r="AG377" s="21"/>
    </row>
    <row r="378" spans="2:33" s="17" customFormat="1" ht="22.5" customHeight="1" x14ac:dyDescent="0.35">
      <c r="B378" s="146" t="s">
        <v>243</v>
      </c>
      <c r="C378" s="22" t="s">
        <v>578</v>
      </c>
      <c r="D378" s="23" t="s">
        <v>0</v>
      </c>
      <c r="E378" s="23" t="s">
        <v>271</v>
      </c>
      <c r="F378" s="159"/>
      <c r="G378" s="159"/>
      <c r="H378" s="93"/>
      <c r="I378" s="24"/>
      <c r="J378" s="214"/>
      <c r="K378" s="214" t="str">
        <f t="shared" si="123"/>
        <v>C</v>
      </c>
      <c r="L378" s="214" t="str">
        <f t="shared" si="124"/>
        <v>CMP</v>
      </c>
      <c r="M378" s="214" t="str">
        <f t="shared" si="125"/>
        <v>C</v>
      </c>
      <c r="N378" s="214" t="str">
        <f t="shared" si="126"/>
        <v>CCMP</v>
      </c>
      <c r="O378" s="214" t="str">
        <f t="shared" si="127"/>
        <v>C</v>
      </c>
      <c r="P378" s="214" t="str">
        <f t="shared" si="128"/>
        <v>CCMP</v>
      </c>
      <c r="Q378" s="213"/>
      <c r="R378" s="213"/>
      <c r="S378" s="213"/>
      <c r="T378" s="213"/>
      <c r="U378" s="213"/>
      <c r="V378" s="213"/>
      <c r="W378" s="213"/>
      <c r="X378" s="213"/>
      <c r="Y378" s="213"/>
      <c r="Z378" s="213"/>
      <c r="AB378" s="21"/>
      <c r="AC378" s="21"/>
      <c r="AD378" s="271"/>
      <c r="AG378" s="21"/>
    </row>
    <row r="379" spans="2:33" s="17" customFormat="1" ht="43.5" customHeight="1" x14ac:dyDescent="0.35">
      <c r="B379" s="208" t="s">
        <v>505</v>
      </c>
      <c r="C379" s="182" t="s">
        <v>431</v>
      </c>
      <c r="D379" s="23" t="s">
        <v>0</v>
      </c>
      <c r="E379" s="23" t="s">
        <v>271</v>
      </c>
      <c r="F379" s="159"/>
      <c r="G379" s="159"/>
      <c r="H379" s="93"/>
      <c r="I379" s="24"/>
      <c r="J379" s="214"/>
      <c r="K379" s="214" t="str">
        <f t="shared" si="123"/>
        <v>C</v>
      </c>
      <c r="L379" s="214" t="str">
        <f t="shared" si="124"/>
        <v>CMP</v>
      </c>
      <c r="M379" s="214" t="str">
        <f t="shared" si="125"/>
        <v>C</v>
      </c>
      <c r="N379" s="214" t="str">
        <f t="shared" si="126"/>
        <v>CCMP</v>
      </c>
      <c r="O379" s="214" t="str">
        <f t="shared" si="127"/>
        <v>C</v>
      </c>
      <c r="P379" s="214" t="str">
        <f t="shared" si="128"/>
        <v>CCMP</v>
      </c>
      <c r="Q379" s="213"/>
      <c r="R379" s="213"/>
      <c r="S379" s="213"/>
      <c r="T379" s="213"/>
      <c r="U379" s="213"/>
      <c r="V379" s="213"/>
      <c r="W379" s="213"/>
      <c r="X379" s="213"/>
      <c r="Y379" s="213"/>
      <c r="Z379" s="213"/>
      <c r="AB379" s="21"/>
      <c r="AC379" s="21"/>
      <c r="AD379" s="271"/>
      <c r="AG379" s="21"/>
    </row>
    <row r="380" spans="2:33" s="17" customFormat="1" ht="16.5" customHeight="1" x14ac:dyDescent="0.35">
      <c r="B380" s="188"/>
      <c r="C380" s="156" t="s">
        <v>452</v>
      </c>
      <c r="D380" s="157" t="s">
        <v>0</v>
      </c>
      <c r="E380" s="143" t="s">
        <v>271</v>
      </c>
      <c r="F380" s="150" t="s">
        <v>33</v>
      </c>
      <c r="G380" s="150" t="s">
        <v>1</v>
      </c>
      <c r="H380" s="150" t="s">
        <v>238</v>
      </c>
      <c r="I380" s="144" t="s">
        <v>204</v>
      </c>
      <c r="J380" s="214"/>
      <c r="K380" s="214"/>
      <c r="L380" s="214"/>
      <c r="M380" s="214"/>
      <c r="N380" s="214"/>
      <c r="O380" s="214"/>
      <c r="P380" s="214"/>
      <c r="Q380" s="213"/>
      <c r="R380" s="213"/>
      <c r="S380" s="213"/>
      <c r="T380" s="213"/>
      <c r="U380" s="213"/>
      <c r="V380" s="213"/>
      <c r="W380" s="213"/>
      <c r="X380" s="213"/>
      <c r="Y380" s="213"/>
      <c r="Z380" s="213"/>
      <c r="AB380" s="21"/>
      <c r="AC380" s="21"/>
      <c r="AD380" s="271"/>
      <c r="AG380" s="21"/>
    </row>
    <row r="381" spans="2:33" s="17" customFormat="1" ht="28.5" customHeight="1" x14ac:dyDescent="0.35">
      <c r="B381" s="146" t="s">
        <v>244</v>
      </c>
      <c r="C381" s="22" t="s">
        <v>579</v>
      </c>
      <c r="D381" s="23" t="s">
        <v>0</v>
      </c>
      <c r="E381" s="23" t="s">
        <v>271</v>
      </c>
      <c r="F381" s="159"/>
      <c r="G381" s="159"/>
      <c r="H381" s="93"/>
      <c r="I381" s="24"/>
      <c r="J381" s="214"/>
      <c r="K381" s="214" t="str">
        <f t="shared" si="123"/>
        <v>C</v>
      </c>
      <c r="L381" s="214" t="str">
        <f t="shared" si="124"/>
        <v>CMP</v>
      </c>
      <c r="M381" s="214" t="str">
        <f t="shared" si="125"/>
        <v>C</v>
      </c>
      <c r="N381" s="214" t="str">
        <f t="shared" si="126"/>
        <v>CCMP</v>
      </c>
      <c r="O381" s="214" t="str">
        <f t="shared" si="127"/>
        <v>C</v>
      </c>
      <c r="P381" s="214" t="str">
        <f t="shared" si="128"/>
        <v>CCMP</v>
      </c>
      <c r="Q381" s="213"/>
      <c r="R381" s="213"/>
      <c r="S381" s="213"/>
      <c r="T381" s="213"/>
      <c r="U381" s="213"/>
      <c r="V381" s="213"/>
      <c r="W381" s="213"/>
      <c r="X381" s="213"/>
      <c r="Y381" s="213"/>
      <c r="Z381" s="213"/>
      <c r="AB381" s="21"/>
      <c r="AC381" s="21"/>
      <c r="AD381" s="271"/>
      <c r="AG381" s="21"/>
    </row>
    <row r="382" spans="2:33" s="17" customFormat="1" ht="33" customHeight="1" x14ac:dyDescent="0.35">
      <c r="B382" s="146" t="s">
        <v>245</v>
      </c>
      <c r="C382" s="22" t="s">
        <v>580</v>
      </c>
      <c r="D382" s="23" t="s">
        <v>0</v>
      </c>
      <c r="E382" s="10" t="s">
        <v>271</v>
      </c>
      <c r="F382" s="159"/>
      <c r="G382" s="159"/>
      <c r="H382" s="170"/>
      <c r="I382" s="24"/>
      <c r="J382" s="214"/>
      <c r="K382" s="214" t="str">
        <f t="shared" si="123"/>
        <v>C</v>
      </c>
      <c r="L382" s="214" t="str">
        <f t="shared" si="124"/>
        <v>CMP</v>
      </c>
      <c r="M382" s="214" t="str">
        <f t="shared" si="125"/>
        <v>C</v>
      </c>
      <c r="N382" s="214" t="str">
        <f t="shared" si="126"/>
        <v>CCMP</v>
      </c>
      <c r="O382" s="214" t="str">
        <f t="shared" si="127"/>
        <v>C</v>
      </c>
      <c r="P382" s="214" t="str">
        <f t="shared" si="128"/>
        <v>CCMP</v>
      </c>
      <c r="Q382" s="213"/>
      <c r="R382" s="213"/>
      <c r="S382" s="213"/>
      <c r="T382" s="213"/>
      <c r="U382" s="213"/>
      <c r="V382" s="213"/>
      <c r="W382" s="213"/>
      <c r="X382" s="213"/>
      <c r="Y382" s="213"/>
      <c r="Z382" s="213"/>
      <c r="AB382" s="21"/>
      <c r="AC382" s="21"/>
      <c r="AD382" s="271"/>
      <c r="AG382" s="21"/>
    </row>
    <row r="383" spans="2:33" s="17" customFormat="1" ht="25.5" x14ac:dyDescent="0.35">
      <c r="B383" s="146" t="s">
        <v>246</v>
      </c>
      <c r="C383" s="182" t="s">
        <v>581</v>
      </c>
      <c r="D383" s="23" t="s">
        <v>0</v>
      </c>
      <c r="E383" s="10" t="s">
        <v>271</v>
      </c>
      <c r="F383" s="159"/>
      <c r="G383" s="159"/>
      <c r="H383" s="170"/>
      <c r="I383" s="24"/>
      <c r="J383" s="214"/>
      <c r="K383" s="214" t="str">
        <f t="shared" si="123"/>
        <v>C</v>
      </c>
      <c r="L383" s="214" t="str">
        <f t="shared" si="124"/>
        <v>CMP</v>
      </c>
      <c r="M383" s="214" t="str">
        <f t="shared" si="125"/>
        <v>C</v>
      </c>
      <c r="N383" s="214" t="str">
        <f t="shared" si="126"/>
        <v>CCMP</v>
      </c>
      <c r="O383" s="214" t="str">
        <f t="shared" si="127"/>
        <v>C</v>
      </c>
      <c r="P383" s="214" t="str">
        <f t="shared" si="128"/>
        <v>CCMP</v>
      </c>
      <c r="Q383" s="213"/>
      <c r="R383" s="213"/>
      <c r="S383" s="213"/>
      <c r="T383" s="213"/>
      <c r="U383" s="213"/>
      <c r="V383" s="213"/>
      <c r="W383" s="213"/>
      <c r="X383" s="213"/>
      <c r="Y383" s="213"/>
      <c r="Z383" s="213"/>
      <c r="AB383" s="21"/>
      <c r="AC383" s="21"/>
      <c r="AD383" s="271"/>
      <c r="AG383" s="21"/>
    </row>
    <row r="384" spans="2:33" s="17" customFormat="1" ht="25.5" x14ac:dyDescent="0.35">
      <c r="B384" s="208" t="s">
        <v>247</v>
      </c>
      <c r="C384" s="182" t="s">
        <v>599</v>
      </c>
      <c r="D384" s="23" t="s">
        <v>0</v>
      </c>
      <c r="E384" s="10" t="s">
        <v>271</v>
      </c>
      <c r="F384" s="159"/>
      <c r="G384" s="159"/>
      <c r="H384" s="170"/>
      <c r="I384" s="24"/>
      <c r="J384" s="214"/>
      <c r="K384" s="214" t="str">
        <f t="shared" ref="K384" si="129">CONCATENATE(D384,H384)</f>
        <v>C</v>
      </c>
      <c r="L384" s="214" t="str">
        <f t="shared" ref="L384" si="130">CONCATENATE(E384,H384)</f>
        <v>CMP</v>
      </c>
      <c r="M384" s="214" t="str">
        <f t="shared" ref="M384" si="131">CONCATENATE(D384,F384)</f>
        <v>C</v>
      </c>
      <c r="N384" s="214" t="str">
        <f t="shared" ref="N384" si="132">CONCATENATE(D384,E384,F384)</f>
        <v>CCMP</v>
      </c>
      <c r="O384" s="214" t="str">
        <f t="shared" ref="O384" si="133">CONCATENATE(D384,G384)</f>
        <v>C</v>
      </c>
      <c r="P384" s="214" t="str">
        <f t="shared" ref="P384" si="134">CONCATENATE(D384,E384,G384)</f>
        <v>CCMP</v>
      </c>
      <c r="Q384" s="213"/>
      <c r="R384" s="213"/>
      <c r="S384" s="213"/>
      <c r="T384" s="213"/>
      <c r="U384" s="213"/>
      <c r="V384" s="213"/>
      <c r="W384" s="213"/>
      <c r="X384" s="213"/>
      <c r="Y384" s="213"/>
      <c r="Z384" s="213"/>
      <c r="AB384" s="21"/>
      <c r="AC384" s="21"/>
      <c r="AD384" s="271"/>
      <c r="AG384" s="21"/>
    </row>
    <row r="385" spans="2:33" s="17" customFormat="1" x14ac:dyDescent="0.35">
      <c r="B385" s="188"/>
      <c r="C385" s="156" t="s">
        <v>453</v>
      </c>
      <c r="D385" s="157" t="s">
        <v>0</v>
      </c>
      <c r="E385" s="143" t="s">
        <v>271</v>
      </c>
      <c r="F385" s="150" t="s">
        <v>33</v>
      </c>
      <c r="G385" s="150" t="s">
        <v>1</v>
      </c>
      <c r="H385" s="150" t="s">
        <v>238</v>
      </c>
      <c r="I385" s="144" t="s">
        <v>204</v>
      </c>
      <c r="J385" s="214"/>
      <c r="K385" s="214"/>
      <c r="L385" s="214"/>
      <c r="M385" s="214"/>
      <c r="N385" s="214"/>
      <c r="O385" s="214"/>
      <c r="P385" s="214"/>
      <c r="Q385" s="213"/>
      <c r="R385" s="213"/>
      <c r="S385" s="213"/>
      <c r="T385" s="213"/>
      <c r="U385" s="213"/>
      <c r="V385" s="213"/>
      <c r="W385" s="213"/>
      <c r="X385" s="213"/>
      <c r="Y385" s="213"/>
      <c r="Z385" s="213"/>
      <c r="AB385" s="21"/>
      <c r="AC385" s="21"/>
      <c r="AD385" s="271"/>
      <c r="AG385" s="21"/>
    </row>
    <row r="386" spans="2:33" s="17" customFormat="1" x14ac:dyDescent="0.35">
      <c r="B386" s="146" t="s">
        <v>248</v>
      </c>
      <c r="C386" s="195" t="s">
        <v>393</v>
      </c>
      <c r="D386" s="196" t="s">
        <v>0</v>
      </c>
      <c r="E386" s="197" t="s">
        <v>271</v>
      </c>
      <c r="F386" s="159"/>
      <c r="G386" s="159"/>
      <c r="H386" s="193"/>
      <c r="I386" s="194"/>
      <c r="J386" s="214"/>
      <c r="K386" s="214" t="str">
        <f t="shared" si="123"/>
        <v>C</v>
      </c>
      <c r="L386" s="214" t="str">
        <f t="shared" si="124"/>
        <v>CMP</v>
      </c>
      <c r="M386" s="214" t="str">
        <f t="shared" si="125"/>
        <v>C</v>
      </c>
      <c r="N386" s="214" t="str">
        <f t="shared" si="126"/>
        <v>CCMP</v>
      </c>
      <c r="O386" s="214" t="str">
        <f t="shared" si="127"/>
        <v>C</v>
      </c>
      <c r="P386" s="214" t="str">
        <f t="shared" si="128"/>
        <v>CCMP</v>
      </c>
      <c r="Q386" s="213"/>
      <c r="R386" s="213"/>
      <c r="S386" s="213"/>
      <c r="T386" s="213"/>
      <c r="U386" s="213"/>
      <c r="V386" s="213"/>
      <c r="W386" s="213"/>
      <c r="X386" s="213"/>
      <c r="Y386" s="213"/>
      <c r="Z386" s="213"/>
      <c r="AB386" s="21"/>
      <c r="AC386" s="21"/>
      <c r="AD386" s="271"/>
      <c r="AG386" s="21"/>
    </row>
    <row r="387" spans="2:33" s="17" customFormat="1" ht="38.25" x14ac:dyDescent="0.35">
      <c r="B387" s="146" t="s">
        <v>456</v>
      </c>
      <c r="C387" s="195" t="s">
        <v>399</v>
      </c>
      <c r="D387" s="196" t="s">
        <v>0</v>
      </c>
      <c r="E387" s="197" t="s">
        <v>271</v>
      </c>
      <c r="F387" s="159"/>
      <c r="G387" s="159"/>
      <c r="H387" s="193"/>
      <c r="I387" s="194"/>
      <c r="J387" s="214"/>
      <c r="K387" s="214" t="str">
        <f t="shared" si="123"/>
        <v>C</v>
      </c>
      <c r="L387" s="214" t="str">
        <f t="shared" si="124"/>
        <v>CMP</v>
      </c>
      <c r="M387" s="214" t="str">
        <f t="shared" si="125"/>
        <v>C</v>
      </c>
      <c r="N387" s="214" t="str">
        <f t="shared" si="126"/>
        <v>CCMP</v>
      </c>
      <c r="O387" s="214" t="str">
        <f t="shared" si="127"/>
        <v>C</v>
      </c>
      <c r="P387" s="214" t="str">
        <f t="shared" si="128"/>
        <v>CCMP</v>
      </c>
      <c r="Q387" s="213"/>
      <c r="R387" s="213"/>
      <c r="S387" s="213"/>
      <c r="T387" s="213"/>
      <c r="U387" s="213"/>
      <c r="V387" s="213"/>
      <c r="W387" s="213"/>
      <c r="X387" s="213"/>
      <c r="Y387" s="213"/>
      <c r="Z387" s="213"/>
      <c r="AB387" s="21"/>
      <c r="AC387" s="21"/>
      <c r="AD387" s="271"/>
      <c r="AG387" s="21"/>
    </row>
    <row r="388" spans="2:33" s="17" customFormat="1" ht="25.5" x14ac:dyDescent="0.35">
      <c r="B388" s="146" t="s">
        <v>457</v>
      </c>
      <c r="C388" s="195" t="s">
        <v>394</v>
      </c>
      <c r="D388" s="196" t="s">
        <v>0</v>
      </c>
      <c r="E388" s="197" t="s">
        <v>271</v>
      </c>
      <c r="F388" s="159"/>
      <c r="G388" s="159"/>
      <c r="H388" s="193"/>
      <c r="I388" s="194"/>
      <c r="J388" s="214"/>
      <c r="K388" s="214" t="str">
        <f t="shared" si="123"/>
        <v>C</v>
      </c>
      <c r="L388" s="214" t="str">
        <f t="shared" si="124"/>
        <v>CMP</v>
      </c>
      <c r="M388" s="214" t="str">
        <f t="shared" si="125"/>
        <v>C</v>
      </c>
      <c r="N388" s="214" t="str">
        <f t="shared" si="126"/>
        <v>CCMP</v>
      </c>
      <c r="O388" s="214" t="str">
        <f t="shared" si="127"/>
        <v>C</v>
      </c>
      <c r="P388" s="214" t="str">
        <f t="shared" si="128"/>
        <v>CCMP</v>
      </c>
      <c r="Q388" s="213"/>
      <c r="R388" s="213"/>
      <c r="S388" s="213"/>
      <c r="T388" s="213"/>
      <c r="U388" s="213"/>
      <c r="V388" s="213"/>
      <c r="W388" s="213"/>
      <c r="X388" s="213"/>
      <c r="Y388" s="213"/>
      <c r="Z388" s="213"/>
      <c r="AB388" s="21"/>
      <c r="AC388" s="21"/>
      <c r="AD388" s="271"/>
      <c r="AG388" s="21"/>
    </row>
    <row r="389" spans="2:33" s="17" customFormat="1" x14ac:dyDescent="0.35">
      <c r="B389" s="188"/>
      <c r="C389" s="156" t="s">
        <v>454</v>
      </c>
      <c r="D389" s="157" t="s">
        <v>0</v>
      </c>
      <c r="E389" s="143" t="s">
        <v>271</v>
      </c>
      <c r="F389" s="150" t="s">
        <v>33</v>
      </c>
      <c r="G389" s="150" t="s">
        <v>1</v>
      </c>
      <c r="H389" s="150" t="s">
        <v>238</v>
      </c>
      <c r="I389" s="144" t="s">
        <v>204</v>
      </c>
      <c r="J389" s="214"/>
      <c r="K389" s="214"/>
      <c r="L389" s="214"/>
      <c r="M389" s="214"/>
      <c r="N389" s="214"/>
      <c r="O389" s="214"/>
      <c r="P389" s="214"/>
      <c r="Q389" s="213"/>
      <c r="R389" s="213"/>
      <c r="S389" s="213"/>
      <c r="T389" s="213"/>
      <c r="U389" s="213"/>
      <c r="V389" s="213"/>
      <c r="W389" s="213"/>
      <c r="X389" s="213"/>
      <c r="Y389" s="213"/>
      <c r="Z389" s="213"/>
      <c r="AB389" s="21"/>
      <c r="AC389" s="21"/>
      <c r="AD389" s="271"/>
      <c r="AG389" s="21"/>
    </row>
    <row r="390" spans="2:33" s="17" customFormat="1" ht="25.5" x14ac:dyDescent="0.35">
      <c r="B390" s="146" t="s">
        <v>458</v>
      </c>
      <c r="C390" s="195" t="s">
        <v>455</v>
      </c>
      <c r="D390" s="196" t="s">
        <v>0</v>
      </c>
      <c r="E390" s="189"/>
      <c r="F390" s="159"/>
      <c r="G390" s="159"/>
      <c r="H390" s="190"/>
      <c r="I390" s="191"/>
      <c r="J390" s="214"/>
      <c r="K390" s="214" t="str">
        <f t="shared" si="123"/>
        <v>C</v>
      </c>
      <c r="L390" s="214" t="str">
        <f t="shared" si="124"/>
        <v/>
      </c>
      <c r="M390" s="214" t="str">
        <f t="shared" si="125"/>
        <v>C</v>
      </c>
      <c r="N390" s="214" t="str">
        <f t="shared" si="126"/>
        <v>C</v>
      </c>
      <c r="O390" s="214" t="str">
        <f t="shared" si="127"/>
        <v>C</v>
      </c>
      <c r="P390" s="214" t="str">
        <f t="shared" si="128"/>
        <v>C</v>
      </c>
      <c r="Q390" s="213"/>
      <c r="R390" s="213"/>
      <c r="S390" s="213"/>
      <c r="T390" s="213"/>
      <c r="U390" s="213"/>
      <c r="V390" s="213"/>
      <c r="W390" s="213"/>
      <c r="X390" s="213"/>
      <c r="Y390" s="213"/>
      <c r="Z390" s="213"/>
      <c r="AB390" s="21"/>
      <c r="AC390" s="21"/>
      <c r="AD390" s="271"/>
      <c r="AG390" s="21"/>
    </row>
    <row r="391" spans="2:33" s="17" customFormat="1" x14ac:dyDescent="0.35">
      <c r="B391" s="146" t="s">
        <v>460</v>
      </c>
      <c r="C391" s="195" t="s">
        <v>268</v>
      </c>
      <c r="D391" s="196" t="s">
        <v>0</v>
      </c>
      <c r="E391" s="189"/>
      <c r="F391" s="159"/>
      <c r="G391" s="159"/>
      <c r="H391" s="190"/>
      <c r="I391" s="191"/>
      <c r="J391" s="214"/>
      <c r="K391" s="214" t="str">
        <f t="shared" si="123"/>
        <v>C</v>
      </c>
      <c r="L391" s="214" t="str">
        <f t="shared" si="124"/>
        <v/>
      </c>
      <c r="M391" s="214" t="str">
        <f t="shared" si="125"/>
        <v>C</v>
      </c>
      <c r="N391" s="214" t="str">
        <f t="shared" si="126"/>
        <v>C</v>
      </c>
      <c r="O391" s="214" t="str">
        <f t="shared" si="127"/>
        <v>C</v>
      </c>
      <c r="P391" s="214" t="str">
        <f t="shared" si="128"/>
        <v>C</v>
      </c>
      <c r="Q391" s="213"/>
      <c r="R391" s="213"/>
      <c r="S391" s="213"/>
      <c r="T391" s="213"/>
      <c r="U391" s="213"/>
      <c r="V391" s="213"/>
      <c r="W391" s="213"/>
      <c r="X391" s="213"/>
      <c r="Y391" s="213"/>
      <c r="Z391" s="213"/>
      <c r="AB391" s="21"/>
      <c r="AC391" s="21"/>
      <c r="AD391" s="271"/>
      <c r="AG391" s="21"/>
    </row>
    <row r="392" spans="2:33" s="17" customFormat="1" x14ac:dyDescent="0.35">
      <c r="B392" s="146" t="s">
        <v>462</v>
      </c>
      <c r="C392" s="195" t="s">
        <v>269</v>
      </c>
      <c r="D392" s="196" t="s">
        <v>0</v>
      </c>
      <c r="E392" s="189"/>
      <c r="F392" s="159"/>
      <c r="G392" s="159"/>
      <c r="H392" s="190"/>
      <c r="I392" s="191"/>
      <c r="J392" s="214"/>
      <c r="K392" s="214" t="str">
        <f t="shared" si="123"/>
        <v>C</v>
      </c>
      <c r="L392" s="214" t="str">
        <f t="shared" si="124"/>
        <v/>
      </c>
      <c r="M392" s="214" t="str">
        <f t="shared" si="125"/>
        <v>C</v>
      </c>
      <c r="N392" s="214" t="str">
        <f t="shared" si="126"/>
        <v>C</v>
      </c>
      <c r="O392" s="214" t="str">
        <f t="shared" si="127"/>
        <v>C</v>
      </c>
      <c r="P392" s="214" t="str">
        <f t="shared" si="128"/>
        <v>C</v>
      </c>
      <c r="Q392" s="213"/>
      <c r="R392" s="213"/>
      <c r="S392" s="213"/>
      <c r="T392" s="213"/>
      <c r="U392" s="213"/>
      <c r="V392" s="213"/>
      <c r="W392" s="213"/>
      <c r="X392" s="213"/>
      <c r="Y392" s="213"/>
      <c r="Z392" s="213"/>
      <c r="AB392" s="21"/>
      <c r="AC392" s="21"/>
      <c r="AD392" s="271"/>
      <c r="AG392" s="21"/>
    </row>
    <row r="393" spans="2:33" s="17" customFormat="1" ht="38.25" x14ac:dyDescent="0.35">
      <c r="B393" s="146" t="s">
        <v>464</v>
      </c>
      <c r="C393" s="195" t="s">
        <v>459</v>
      </c>
      <c r="D393" s="196" t="s">
        <v>0</v>
      </c>
      <c r="E393" s="189"/>
      <c r="F393" s="159"/>
      <c r="G393" s="159"/>
      <c r="H393" s="190"/>
      <c r="I393" s="191"/>
      <c r="J393" s="214"/>
      <c r="K393" s="214" t="str">
        <f t="shared" si="123"/>
        <v>C</v>
      </c>
      <c r="L393" s="214" t="str">
        <f t="shared" si="124"/>
        <v/>
      </c>
      <c r="M393" s="214" t="str">
        <f t="shared" si="125"/>
        <v>C</v>
      </c>
      <c r="N393" s="214" t="str">
        <f t="shared" si="126"/>
        <v>C</v>
      </c>
      <c r="O393" s="214" t="str">
        <f t="shared" si="127"/>
        <v>C</v>
      </c>
      <c r="P393" s="214" t="str">
        <f t="shared" si="128"/>
        <v>C</v>
      </c>
      <c r="Q393" s="213"/>
      <c r="R393" s="213"/>
      <c r="S393" s="213"/>
      <c r="T393" s="213"/>
      <c r="U393" s="213"/>
      <c r="V393" s="213"/>
      <c r="W393" s="213"/>
      <c r="X393" s="213"/>
      <c r="Y393" s="213"/>
      <c r="Z393" s="213"/>
      <c r="AB393" s="21"/>
      <c r="AC393" s="21"/>
      <c r="AD393" s="271"/>
      <c r="AG393" s="21"/>
    </row>
    <row r="394" spans="2:33" s="17" customFormat="1" ht="25.5" x14ac:dyDescent="0.35">
      <c r="B394" s="146" t="s">
        <v>466</v>
      </c>
      <c r="C394" s="195" t="s">
        <v>461</v>
      </c>
      <c r="D394" s="196" t="s">
        <v>0</v>
      </c>
      <c r="E394" s="189"/>
      <c r="F394" s="159"/>
      <c r="G394" s="159"/>
      <c r="H394" s="190"/>
      <c r="I394" s="191"/>
      <c r="J394" s="214"/>
      <c r="K394" s="214" t="str">
        <f t="shared" si="123"/>
        <v>C</v>
      </c>
      <c r="L394" s="214" t="str">
        <f t="shared" si="124"/>
        <v/>
      </c>
      <c r="M394" s="214" t="str">
        <f t="shared" si="125"/>
        <v>C</v>
      </c>
      <c r="N394" s="214" t="str">
        <f t="shared" si="126"/>
        <v>C</v>
      </c>
      <c r="O394" s="214" t="str">
        <f t="shared" si="127"/>
        <v>C</v>
      </c>
      <c r="P394" s="214" t="str">
        <f t="shared" si="128"/>
        <v>C</v>
      </c>
      <c r="Q394" s="213"/>
      <c r="R394" s="213"/>
      <c r="S394" s="213"/>
      <c r="T394" s="213"/>
      <c r="U394" s="213"/>
      <c r="V394" s="213"/>
      <c r="W394" s="213"/>
      <c r="X394" s="213"/>
      <c r="Y394" s="213"/>
      <c r="Z394" s="213"/>
      <c r="AB394" s="21"/>
      <c r="AC394" s="21"/>
      <c r="AD394" s="271"/>
      <c r="AG394" s="21"/>
    </row>
    <row r="395" spans="2:33" s="17" customFormat="1" ht="25.5" x14ac:dyDescent="0.35">
      <c r="B395" s="146" t="s">
        <v>467</v>
      </c>
      <c r="C395" s="195" t="s">
        <v>463</v>
      </c>
      <c r="D395" s="196" t="s">
        <v>0</v>
      </c>
      <c r="E395" s="192"/>
      <c r="F395" s="159"/>
      <c r="G395" s="159"/>
      <c r="H395" s="193"/>
      <c r="I395" s="194"/>
      <c r="J395" s="214"/>
      <c r="K395" s="214" t="str">
        <f t="shared" si="123"/>
        <v>C</v>
      </c>
      <c r="L395" s="214" t="str">
        <f t="shared" si="124"/>
        <v/>
      </c>
      <c r="M395" s="214" t="str">
        <f t="shared" si="125"/>
        <v>C</v>
      </c>
      <c r="N395" s="214" t="str">
        <f t="shared" si="126"/>
        <v>C</v>
      </c>
      <c r="O395" s="214" t="str">
        <f t="shared" si="127"/>
        <v>C</v>
      </c>
      <c r="P395" s="214" t="str">
        <f t="shared" si="128"/>
        <v>C</v>
      </c>
      <c r="Q395" s="213"/>
      <c r="R395" s="213"/>
      <c r="S395" s="213"/>
      <c r="T395" s="213"/>
      <c r="U395" s="213"/>
      <c r="V395" s="213"/>
      <c r="W395" s="213"/>
      <c r="X395" s="213"/>
      <c r="Y395" s="213"/>
      <c r="Z395" s="213"/>
      <c r="AB395" s="21"/>
      <c r="AC395" s="21"/>
      <c r="AD395" s="271"/>
      <c r="AG395" s="21"/>
    </row>
    <row r="396" spans="2:33" s="17" customFormat="1" ht="25.5" x14ac:dyDescent="0.35">
      <c r="B396" s="146" t="s">
        <v>468</v>
      </c>
      <c r="C396" s="195" t="s">
        <v>465</v>
      </c>
      <c r="D396" s="196" t="s">
        <v>0</v>
      </c>
      <c r="E396" s="192"/>
      <c r="F396" s="159"/>
      <c r="G396" s="159"/>
      <c r="H396" s="193"/>
      <c r="I396" s="194"/>
      <c r="J396" s="214"/>
      <c r="K396" s="214" t="str">
        <f t="shared" si="123"/>
        <v>C</v>
      </c>
      <c r="L396" s="214" t="str">
        <f t="shared" si="124"/>
        <v/>
      </c>
      <c r="M396" s="214" t="str">
        <f t="shared" si="125"/>
        <v>C</v>
      </c>
      <c r="N396" s="214" t="str">
        <f t="shared" si="126"/>
        <v>C</v>
      </c>
      <c r="O396" s="214" t="str">
        <f t="shared" si="127"/>
        <v>C</v>
      </c>
      <c r="P396" s="214" t="str">
        <f t="shared" si="128"/>
        <v>C</v>
      </c>
      <c r="Q396" s="213"/>
      <c r="R396" s="213"/>
      <c r="S396" s="213"/>
      <c r="T396" s="213"/>
      <c r="U396" s="213"/>
      <c r="V396" s="213"/>
      <c r="W396" s="213"/>
      <c r="X396" s="213"/>
      <c r="Y396" s="213"/>
      <c r="Z396" s="213"/>
      <c r="AB396" s="21"/>
      <c r="AC396" s="21"/>
      <c r="AD396" s="271"/>
      <c r="AG396" s="21"/>
    </row>
    <row r="397" spans="2:33" s="17" customFormat="1" x14ac:dyDescent="0.35">
      <c r="B397" s="146" t="s">
        <v>516</v>
      </c>
      <c r="C397" s="195" t="s">
        <v>343</v>
      </c>
      <c r="D397" s="196" t="s">
        <v>0</v>
      </c>
      <c r="E397" s="192"/>
      <c r="F397" s="159"/>
      <c r="G397" s="159"/>
      <c r="H397" s="193"/>
      <c r="I397" s="194"/>
      <c r="J397" s="214"/>
      <c r="K397" s="214" t="str">
        <f t="shared" si="123"/>
        <v>C</v>
      </c>
      <c r="L397" s="214" t="str">
        <f t="shared" si="124"/>
        <v/>
      </c>
      <c r="M397" s="214" t="str">
        <f t="shared" si="125"/>
        <v>C</v>
      </c>
      <c r="N397" s="214" t="str">
        <f t="shared" si="126"/>
        <v>C</v>
      </c>
      <c r="O397" s="214" t="str">
        <f t="shared" si="127"/>
        <v>C</v>
      </c>
      <c r="P397" s="214" t="str">
        <f t="shared" si="128"/>
        <v>C</v>
      </c>
      <c r="Q397" s="213"/>
      <c r="R397" s="213"/>
      <c r="S397" s="213"/>
      <c r="T397" s="213"/>
      <c r="U397" s="213"/>
      <c r="V397" s="213"/>
      <c r="W397" s="213"/>
      <c r="X397" s="213"/>
      <c r="Y397" s="213"/>
      <c r="Z397" s="213"/>
      <c r="AB397" s="21"/>
      <c r="AC397" s="21"/>
      <c r="AD397" s="271"/>
      <c r="AG397" s="21"/>
    </row>
    <row r="398" spans="2:33" s="17" customFormat="1" ht="27.75" customHeight="1" x14ac:dyDescent="0.35">
      <c r="B398" s="146" t="s">
        <v>582</v>
      </c>
      <c r="C398" s="195" t="s">
        <v>251</v>
      </c>
      <c r="D398" s="196" t="s">
        <v>0</v>
      </c>
      <c r="E398" s="197" t="s">
        <v>271</v>
      </c>
      <c r="F398" s="159"/>
      <c r="G398" s="159"/>
      <c r="H398" s="193"/>
      <c r="I398" s="194"/>
      <c r="J398" s="214"/>
      <c r="K398" s="214" t="str">
        <f t="shared" si="123"/>
        <v>C</v>
      </c>
      <c r="L398" s="214" t="str">
        <f t="shared" si="124"/>
        <v>CMP</v>
      </c>
      <c r="M398" s="214" t="str">
        <f t="shared" si="125"/>
        <v>C</v>
      </c>
      <c r="N398" s="214" t="str">
        <f t="shared" si="126"/>
        <v>CCMP</v>
      </c>
      <c r="O398" s="214" t="str">
        <f t="shared" si="127"/>
        <v>C</v>
      </c>
      <c r="P398" s="214" t="str">
        <f t="shared" si="128"/>
        <v>CCMP</v>
      </c>
      <c r="Q398" s="213"/>
      <c r="R398" s="213"/>
      <c r="S398" s="213"/>
      <c r="T398" s="213"/>
      <c r="U398" s="213"/>
      <c r="V398" s="213"/>
      <c r="W398" s="213"/>
      <c r="X398" s="213"/>
      <c r="Y398" s="213"/>
      <c r="Z398" s="213"/>
      <c r="AB398" s="21"/>
      <c r="AC398" s="21"/>
      <c r="AD398" s="271"/>
      <c r="AG398" s="21"/>
    </row>
    <row r="399" spans="2:33" ht="14.25" x14ac:dyDescent="0.45">
      <c r="B399" s="54"/>
      <c r="C399" s="120" t="s">
        <v>294</v>
      </c>
      <c r="D399" s="84"/>
      <c r="H399" s="84"/>
      <c r="I399" s="85"/>
      <c r="J399" s="214"/>
    </row>
    <row r="400" spans="2:33" ht="14.25" x14ac:dyDescent="0.35">
      <c r="B400" s="54"/>
      <c r="C400" s="86"/>
      <c r="D400" s="84"/>
      <c r="H400" s="84"/>
      <c r="I400" s="85"/>
      <c r="J400" s="214"/>
    </row>
    <row r="401" spans="2:33" ht="13.15" x14ac:dyDescent="0.45">
      <c r="B401" s="54"/>
      <c r="C401" s="72" t="s">
        <v>284</v>
      </c>
      <c r="D401" s="70"/>
      <c r="E401" s="101"/>
      <c r="F401" s="70"/>
      <c r="G401" s="71"/>
      <c r="H401" s="28"/>
      <c r="I401" s="83"/>
    </row>
    <row r="402" spans="2:33" x14ac:dyDescent="0.35">
      <c r="B402" s="54"/>
      <c r="C402" s="66" t="s">
        <v>306</v>
      </c>
      <c r="D402" s="65"/>
      <c r="E402" s="110"/>
      <c r="F402" s="281">
        <f>COUNTIF(K420:K445,"C")</f>
        <v>24</v>
      </c>
      <c r="G402" s="282"/>
      <c r="H402" s="28"/>
      <c r="I402" s="121"/>
    </row>
    <row r="403" spans="2:33" x14ac:dyDescent="0.35">
      <c r="B403" s="54"/>
      <c r="C403" s="66" t="s">
        <v>202</v>
      </c>
      <c r="D403" s="65"/>
      <c r="E403" s="110"/>
      <c r="F403" s="281">
        <f>COUNTIF(M420:M445,"CX")</f>
        <v>0</v>
      </c>
      <c r="G403" s="282"/>
      <c r="H403" s="28"/>
      <c r="I403" s="121"/>
    </row>
    <row r="404" spans="2:33" x14ac:dyDescent="0.35">
      <c r="B404" s="54"/>
      <c r="C404" s="66" t="s">
        <v>203</v>
      </c>
      <c r="D404" s="65"/>
      <c r="E404" s="110"/>
      <c r="F404" s="281">
        <f>COUNTIF(O420:O445,"CX")</f>
        <v>0</v>
      </c>
      <c r="G404" s="282"/>
      <c r="H404" s="28"/>
      <c r="I404" s="121"/>
    </row>
    <row r="405" spans="2:33" x14ac:dyDescent="0.35">
      <c r="B405" s="54"/>
      <c r="C405" s="66" t="s">
        <v>201</v>
      </c>
      <c r="D405" s="65"/>
      <c r="E405" s="110"/>
      <c r="F405" s="281">
        <f>F402-SUM(F403:G404)</f>
        <v>24</v>
      </c>
      <c r="G405" s="282"/>
      <c r="H405" s="28"/>
      <c r="I405" s="121"/>
    </row>
    <row r="406" spans="2:33" s="7" customFormat="1" ht="13.15" x14ac:dyDescent="0.4">
      <c r="B406" s="4"/>
      <c r="C406" s="67" t="s">
        <v>285</v>
      </c>
      <c r="D406" s="64"/>
      <c r="E406" s="112"/>
      <c r="F406" s="283">
        <f>F403/F402</f>
        <v>0</v>
      </c>
      <c r="G406" s="284"/>
      <c r="H406" s="27"/>
      <c r="I406" s="121"/>
      <c r="J406" s="211"/>
      <c r="K406" s="215"/>
      <c r="L406" s="215"/>
      <c r="M406" s="215"/>
      <c r="N406" s="215"/>
      <c r="O406" s="215"/>
      <c r="P406" s="215"/>
      <c r="Q406" s="211"/>
      <c r="R406" s="211"/>
      <c r="S406" s="211"/>
      <c r="T406" s="211"/>
      <c r="U406" s="211"/>
      <c r="V406" s="211"/>
      <c r="W406" s="211"/>
      <c r="X406" s="211"/>
      <c r="Y406" s="211"/>
      <c r="Z406" s="211"/>
      <c r="AB406" s="6"/>
      <c r="AC406" s="6"/>
      <c r="AD406" s="273"/>
      <c r="AG406" s="6"/>
    </row>
    <row r="407" spans="2:33" ht="14.25" x14ac:dyDescent="0.35">
      <c r="B407" s="54"/>
      <c r="C407" s="86"/>
      <c r="D407" s="84"/>
      <c r="F407" s="28"/>
      <c r="G407" s="28"/>
      <c r="H407" s="84"/>
      <c r="I407" s="121"/>
      <c r="J407" s="214"/>
    </row>
    <row r="408" spans="2:33" x14ac:dyDescent="0.35">
      <c r="B408" s="54"/>
      <c r="C408" s="66" t="s">
        <v>275</v>
      </c>
      <c r="D408" s="65"/>
      <c r="E408" s="110"/>
      <c r="F408" s="281">
        <f>COUNTIF(L420:L445,"CMP")</f>
        <v>24</v>
      </c>
      <c r="G408" s="282"/>
      <c r="H408" s="28"/>
      <c r="I408" s="121"/>
    </row>
    <row r="409" spans="2:33" x14ac:dyDescent="0.35">
      <c r="B409" s="54"/>
      <c r="C409" s="66" t="s">
        <v>202</v>
      </c>
      <c r="D409" s="65"/>
      <c r="E409" s="110"/>
      <c r="F409" s="281">
        <f>COUNTIF(N420:N445,"CCMPX")</f>
        <v>0</v>
      </c>
      <c r="G409" s="282"/>
      <c r="H409" s="28"/>
      <c r="I409" s="121"/>
    </row>
    <row r="410" spans="2:33" x14ac:dyDescent="0.35">
      <c r="B410" s="54"/>
      <c r="C410" s="66" t="s">
        <v>203</v>
      </c>
      <c r="D410" s="65"/>
      <c r="E410" s="110"/>
      <c r="F410" s="281">
        <f>COUNTIF(P420:P445,"CCMPX")</f>
        <v>0</v>
      </c>
      <c r="G410" s="282"/>
      <c r="H410" s="28"/>
      <c r="I410" s="121"/>
    </row>
    <row r="411" spans="2:33" x14ac:dyDescent="0.35">
      <c r="B411" s="54"/>
      <c r="C411" s="66" t="s">
        <v>201</v>
      </c>
      <c r="D411" s="65"/>
      <c r="E411" s="110"/>
      <c r="F411" s="281">
        <f>F408-SUM(F409:G410)</f>
        <v>24</v>
      </c>
      <c r="G411" s="282"/>
      <c r="H411" s="28"/>
      <c r="I411" s="121"/>
    </row>
    <row r="412" spans="2:33" s="7" customFormat="1" ht="13.15" x14ac:dyDescent="0.4">
      <c r="B412" s="4"/>
      <c r="C412" s="67" t="s">
        <v>285</v>
      </c>
      <c r="D412" s="64"/>
      <c r="E412" s="112"/>
      <c r="F412" s="283">
        <f>F409/F408</f>
        <v>0</v>
      </c>
      <c r="G412" s="284"/>
      <c r="H412" s="27"/>
      <c r="I412" s="121"/>
      <c r="J412" s="211"/>
      <c r="K412" s="215"/>
      <c r="L412" s="215"/>
      <c r="M412" s="215"/>
      <c r="N412" s="215"/>
      <c r="O412" s="215"/>
      <c r="P412" s="215"/>
      <c r="Q412" s="211"/>
      <c r="R412" s="211"/>
      <c r="S412" s="211"/>
      <c r="T412" s="211"/>
      <c r="U412" s="211"/>
      <c r="V412" s="211"/>
      <c r="W412" s="211"/>
      <c r="X412" s="211"/>
      <c r="Y412" s="211"/>
      <c r="Z412" s="211"/>
      <c r="AB412" s="6"/>
      <c r="AC412" s="6"/>
      <c r="AD412" s="273"/>
      <c r="AG412" s="6"/>
    </row>
    <row r="413" spans="2:33" ht="13.15" x14ac:dyDescent="0.4">
      <c r="B413" s="54"/>
      <c r="C413" s="58"/>
      <c r="D413" s="28"/>
      <c r="E413" s="54"/>
      <c r="F413" s="28"/>
      <c r="G413" s="28"/>
      <c r="H413" s="28"/>
      <c r="I413" s="121"/>
    </row>
    <row r="414" spans="2:33" x14ac:dyDescent="0.35">
      <c r="B414" s="54"/>
      <c r="C414" s="1"/>
      <c r="D414" s="1"/>
      <c r="E414" s="54"/>
      <c r="F414" s="285" t="s">
        <v>304</v>
      </c>
      <c r="G414" s="286"/>
      <c r="H414" s="1"/>
      <c r="I414" s="121"/>
    </row>
    <row r="415" spans="2:33" ht="13.15" x14ac:dyDescent="0.45">
      <c r="B415" s="54"/>
      <c r="C415" s="69" t="s">
        <v>283</v>
      </c>
      <c r="D415" s="70"/>
      <c r="E415" s="102"/>
      <c r="F415" s="277" t="str">
        <f>IF(F412&lt;1,"Reprovado","Aprovado")</f>
        <v>Reprovado</v>
      </c>
      <c r="G415" s="278"/>
      <c r="H415" s="28"/>
      <c r="I415" s="121"/>
    </row>
    <row r="416" spans="2:33" ht="14.25" x14ac:dyDescent="0.35">
      <c r="B416" s="54"/>
      <c r="C416" s="86"/>
      <c r="D416" s="84"/>
      <c r="H416" s="84"/>
      <c r="I416" s="85"/>
      <c r="J416" s="214"/>
    </row>
    <row r="417" spans="2:33" s="17" customFormat="1" ht="12.75" customHeight="1" x14ac:dyDescent="0.35">
      <c r="E417" s="98"/>
      <c r="F417" s="39" t="s">
        <v>272</v>
      </c>
      <c r="G417" s="36"/>
      <c r="H417" s="37"/>
      <c r="J417" s="213"/>
      <c r="K417" s="214"/>
      <c r="L417" s="214"/>
      <c r="M417" s="214"/>
      <c r="N417" s="214"/>
      <c r="O417" s="214"/>
      <c r="P417" s="214"/>
      <c r="Q417" s="213"/>
      <c r="R417" s="213"/>
      <c r="S417" s="213"/>
      <c r="T417" s="213"/>
      <c r="U417" s="213"/>
      <c r="V417" s="213"/>
      <c r="W417" s="213"/>
      <c r="X417" s="213"/>
      <c r="Y417" s="213"/>
      <c r="Z417" s="213"/>
      <c r="AB417" s="21"/>
      <c r="AC417" s="21"/>
      <c r="AD417" s="271"/>
      <c r="AG417" s="21"/>
    </row>
    <row r="418" spans="2:33" s="17" customFormat="1" ht="12.75" customHeight="1" x14ac:dyDescent="0.35">
      <c r="B418" s="25"/>
      <c r="C418" s="38" t="s">
        <v>249</v>
      </c>
      <c r="D418" s="88" t="s">
        <v>0</v>
      </c>
      <c r="E418" s="30" t="s">
        <v>271</v>
      </c>
      <c r="F418" s="11" t="s">
        <v>33</v>
      </c>
      <c r="G418" s="11" t="s">
        <v>1</v>
      </c>
      <c r="H418" s="11" t="s">
        <v>238</v>
      </c>
      <c r="I418" s="12" t="s">
        <v>204</v>
      </c>
      <c r="J418" s="214"/>
      <c r="K418" s="217" t="s">
        <v>0</v>
      </c>
      <c r="L418" s="217" t="s">
        <v>301</v>
      </c>
      <c r="M418" s="217" t="s">
        <v>299</v>
      </c>
      <c r="N418" s="217" t="s">
        <v>302</v>
      </c>
      <c r="O418" s="217" t="s">
        <v>300</v>
      </c>
      <c r="P418" s="217" t="s">
        <v>303</v>
      </c>
      <c r="Q418" s="213"/>
      <c r="R418" s="213"/>
      <c r="S418" s="213"/>
      <c r="T418" s="213"/>
      <c r="U418" s="213"/>
      <c r="V418" s="213"/>
      <c r="W418" s="213"/>
      <c r="X418" s="213"/>
      <c r="Y418" s="213"/>
      <c r="Z418" s="213"/>
      <c r="AB418" s="21"/>
      <c r="AC418" s="21"/>
      <c r="AD418" s="271"/>
      <c r="AG418" s="21"/>
    </row>
    <row r="419" spans="2:33" s="17" customFormat="1" ht="12.75" customHeight="1" x14ac:dyDescent="0.35">
      <c r="B419" s="198"/>
      <c r="C419" s="38" t="s">
        <v>469</v>
      </c>
      <c r="D419" s="88" t="s">
        <v>0</v>
      </c>
      <c r="E419" s="30" t="s">
        <v>271</v>
      </c>
      <c r="F419" s="11" t="s">
        <v>33</v>
      </c>
      <c r="G419" s="11" t="s">
        <v>1</v>
      </c>
      <c r="H419" s="11" t="s">
        <v>238</v>
      </c>
      <c r="I419" s="12" t="s">
        <v>204</v>
      </c>
      <c r="J419" s="214"/>
      <c r="K419" s="217"/>
      <c r="L419" s="217"/>
      <c r="M419" s="217"/>
      <c r="N419" s="217"/>
      <c r="O419" s="217"/>
      <c r="P419" s="217"/>
      <c r="Q419" s="213"/>
      <c r="R419" s="213"/>
      <c r="S419" s="213"/>
      <c r="T419" s="213"/>
      <c r="U419" s="213"/>
      <c r="V419" s="213"/>
      <c r="W419" s="213"/>
      <c r="X419" s="213"/>
      <c r="Y419" s="213"/>
      <c r="Z419" s="213"/>
      <c r="AB419" s="21"/>
      <c r="AC419" s="21"/>
      <c r="AD419" s="271"/>
      <c r="AG419" s="21"/>
    </row>
    <row r="420" spans="2:33" s="17" customFormat="1" ht="25.5" x14ac:dyDescent="0.35">
      <c r="B420" s="42" t="s">
        <v>250</v>
      </c>
      <c r="C420" s="22" t="s">
        <v>517</v>
      </c>
      <c r="D420" s="23" t="s">
        <v>0</v>
      </c>
      <c r="E420" s="23" t="s">
        <v>271</v>
      </c>
      <c r="F420" s="53"/>
      <c r="G420" s="53"/>
      <c r="H420" s="93"/>
      <c r="I420" s="24"/>
      <c r="J420" s="214"/>
      <c r="K420" s="214" t="str">
        <f>CONCATENATE(D420,H420)</f>
        <v>C</v>
      </c>
      <c r="L420" s="214" t="str">
        <f>CONCATENATE(E420,H420)</f>
        <v>CMP</v>
      </c>
      <c r="M420" s="214" t="str">
        <f>CONCATENATE(D420,F420)</f>
        <v>C</v>
      </c>
      <c r="N420" s="214" t="str">
        <f>CONCATENATE(D420,E420,F420)</f>
        <v>CCMP</v>
      </c>
      <c r="O420" s="214" t="str">
        <f>CONCATENATE(D420,G420)</f>
        <v>C</v>
      </c>
      <c r="P420" s="214" t="str">
        <f>CONCATENATE(D420,E420,G420)</f>
        <v>CCMP</v>
      </c>
      <c r="Q420" s="213"/>
      <c r="R420" s="213"/>
      <c r="S420" s="213"/>
      <c r="T420" s="213"/>
      <c r="U420" s="213"/>
      <c r="V420" s="213"/>
      <c r="W420" s="213"/>
      <c r="X420" s="213"/>
      <c r="Y420" s="213"/>
      <c r="Z420" s="213"/>
      <c r="AB420" s="21"/>
      <c r="AC420" s="21"/>
      <c r="AD420" s="271"/>
      <c r="AG420" s="21"/>
    </row>
    <row r="421" spans="2:33" s="17" customFormat="1" x14ac:dyDescent="0.35">
      <c r="B421" s="42" t="s">
        <v>252</v>
      </c>
      <c r="C421" s="22" t="s">
        <v>518</v>
      </c>
      <c r="D421" s="23" t="s">
        <v>0</v>
      </c>
      <c r="E421" s="23" t="s">
        <v>271</v>
      </c>
      <c r="F421" s="53"/>
      <c r="G421" s="53"/>
      <c r="H421" s="93"/>
      <c r="I421" s="24"/>
      <c r="J421" s="214"/>
      <c r="K421" s="214" t="str">
        <f>CONCATENATE(D421,H421)</f>
        <v>C</v>
      </c>
      <c r="L421" s="214" t="str">
        <f>CONCATENATE(E421,H421)</f>
        <v>CMP</v>
      </c>
      <c r="M421" s="214" t="str">
        <f>CONCATENATE(D421,F421)</f>
        <v>C</v>
      </c>
      <c r="N421" s="214" t="str">
        <f>CONCATENATE(D421,E421,F421)</f>
        <v>CCMP</v>
      </c>
      <c r="O421" s="214" t="str">
        <f>CONCATENATE(D421,G421)</f>
        <v>C</v>
      </c>
      <c r="P421" s="214" t="str">
        <f>CONCATENATE(D421,E421,G421)</f>
        <v>CCMP</v>
      </c>
      <c r="Q421" s="213"/>
      <c r="R421" s="213"/>
      <c r="S421" s="213"/>
      <c r="T421" s="213"/>
      <c r="U421" s="213"/>
      <c r="V421" s="213"/>
      <c r="W421" s="213"/>
      <c r="X421" s="213"/>
      <c r="Y421" s="213"/>
      <c r="Z421" s="213"/>
      <c r="AB421" s="21"/>
      <c r="AC421" s="21"/>
      <c r="AD421" s="271"/>
      <c r="AG421" s="21"/>
    </row>
    <row r="422" spans="2:33" s="17" customFormat="1" ht="36.75" customHeight="1" x14ac:dyDescent="0.35">
      <c r="B422" s="42" t="s">
        <v>253</v>
      </c>
      <c r="C422" s="22" t="s">
        <v>398</v>
      </c>
      <c r="D422" s="23" t="s">
        <v>0</v>
      </c>
      <c r="E422" s="23" t="s">
        <v>271</v>
      </c>
      <c r="F422" s="53"/>
      <c r="G422" s="53"/>
      <c r="H422" s="93"/>
      <c r="I422" s="183"/>
      <c r="J422" s="214"/>
      <c r="K422" s="214" t="str">
        <f t="shared" ref="K422:K442" si="135">CONCATENATE(D422,H422)</f>
        <v>C</v>
      </c>
      <c r="L422" s="214" t="str">
        <f t="shared" ref="L422:L442" si="136">CONCATENATE(E422,H422)</f>
        <v>CMP</v>
      </c>
      <c r="M422" s="214" t="str">
        <f t="shared" ref="M422:M442" si="137">CONCATENATE(D422,F422)</f>
        <v>C</v>
      </c>
      <c r="N422" s="214" t="str">
        <f t="shared" ref="N422:N442" si="138">CONCATENATE(D422,E422,F422)</f>
        <v>CCMP</v>
      </c>
      <c r="O422" s="214" t="str">
        <f t="shared" ref="O422:O442" si="139">CONCATENATE(D422,G422)</f>
        <v>C</v>
      </c>
      <c r="P422" s="214" t="str">
        <f t="shared" ref="P422:P442" si="140">CONCATENATE(D422,E422,G422)</f>
        <v>CCMP</v>
      </c>
      <c r="Q422" s="213"/>
      <c r="R422" s="213"/>
      <c r="S422" s="213"/>
      <c r="T422" s="213"/>
      <c r="U422" s="213"/>
      <c r="V422" s="213"/>
      <c r="W422" s="213"/>
      <c r="X422" s="213"/>
      <c r="Y422" s="213"/>
      <c r="Z422" s="213"/>
      <c r="AB422" s="21"/>
      <c r="AC422" s="21"/>
      <c r="AD422" s="271"/>
      <c r="AG422" s="21"/>
    </row>
    <row r="423" spans="2:33" s="17" customFormat="1" ht="25.5" customHeight="1" x14ac:dyDescent="0.35">
      <c r="B423" s="42" t="s">
        <v>254</v>
      </c>
      <c r="C423" s="22" t="s">
        <v>583</v>
      </c>
      <c r="D423" s="23" t="s">
        <v>0</v>
      </c>
      <c r="E423" s="23" t="s">
        <v>271</v>
      </c>
      <c r="F423" s="53"/>
      <c r="G423" s="53"/>
      <c r="H423" s="93"/>
      <c r="I423" s="24"/>
      <c r="J423" s="214"/>
      <c r="K423" s="214" t="str">
        <f t="shared" si="135"/>
        <v>C</v>
      </c>
      <c r="L423" s="214" t="str">
        <f t="shared" si="136"/>
        <v>CMP</v>
      </c>
      <c r="M423" s="214" t="str">
        <f t="shared" si="137"/>
        <v>C</v>
      </c>
      <c r="N423" s="214" t="str">
        <f t="shared" si="138"/>
        <v>CCMP</v>
      </c>
      <c r="O423" s="214" t="str">
        <f t="shared" si="139"/>
        <v>C</v>
      </c>
      <c r="P423" s="214" t="str">
        <f t="shared" si="140"/>
        <v>CCMP</v>
      </c>
      <c r="Q423" s="213"/>
      <c r="R423" s="213"/>
      <c r="S423" s="213"/>
      <c r="T423" s="213"/>
      <c r="U423" s="213"/>
      <c r="V423" s="213"/>
      <c r="W423" s="213"/>
      <c r="X423" s="213"/>
      <c r="Y423" s="213"/>
      <c r="Z423" s="213"/>
      <c r="AB423" s="21"/>
      <c r="AC423" s="21"/>
      <c r="AD423" s="271"/>
      <c r="AG423" s="21"/>
    </row>
    <row r="424" spans="2:33" s="17" customFormat="1" ht="25.5" customHeight="1" x14ac:dyDescent="0.35">
      <c r="B424" s="42" t="s">
        <v>255</v>
      </c>
      <c r="C424" s="22" t="s">
        <v>584</v>
      </c>
      <c r="D424" s="23" t="s">
        <v>0</v>
      </c>
      <c r="E424" s="23" t="s">
        <v>271</v>
      </c>
      <c r="F424" s="53"/>
      <c r="G424" s="53"/>
      <c r="H424" s="93"/>
      <c r="I424" s="24"/>
      <c r="J424" s="214"/>
      <c r="K424" s="214" t="str">
        <f t="shared" si="135"/>
        <v>C</v>
      </c>
      <c r="L424" s="214" t="str">
        <f t="shared" si="136"/>
        <v>CMP</v>
      </c>
      <c r="M424" s="214" t="str">
        <f t="shared" si="137"/>
        <v>C</v>
      </c>
      <c r="N424" s="214" t="str">
        <f t="shared" si="138"/>
        <v>CCMP</v>
      </c>
      <c r="O424" s="214" t="str">
        <f t="shared" si="139"/>
        <v>C</v>
      </c>
      <c r="P424" s="214" t="str">
        <f t="shared" si="140"/>
        <v>CCMP</v>
      </c>
      <c r="Q424" s="213"/>
      <c r="R424" s="213"/>
      <c r="S424" s="213"/>
      <c r="T424" s="213"/>
      <c r="U424" s="213"/>
      <c r="V424" s="213"/>
      <c r="W424" s="213"/>
      <c r="X424" s="213"/>
      <c r="Y424" s="213"/>
      <c r="Z424" s="213"/>
      <c r="AB424" s="21"/>
      <c r="AC424" s="21"/>
      <c r="AD424" s="271"/>
      <c r="AG424" s="21"/>
    </row>
    <row r="425" spans="2:33" s="17" customFormat="1" ht="18.75" customHeight="1" x14ac:dyDescent="0.35">
      <c r="B425" s="42" t="s">
        <v>256</v>
      </c>
      <c r="C425" s="22" t="s">
        <v>470</v>
      </c>
      <c r="D425" s="23" t="s">
        <v>0</v>
      </c>
      <c r="E425" s="23" t="s">
        <v>271</v>
      </c>
      <c r="F425" s="53"/>
      <c r="G425" s="53"/>
      <c r="H425" s="93"/>
      <c r="I425" s="24"/>
      <c r="J425" s="214"/>
      <c r="K425" s="214" t="str">
        <f t="shared" si="135"/>
        <v>C</v>
      </c>
      <c r="L425" s="214" t="str">
        <f t="shared" si="136"/>
        <v>CMP</v>
      </c>
      <c r="M425" s="214" t="str">
        <f t="shared" si="137"/>
        <v>C</v>
      </c>
      <c r="N425" s="214" t="str">
        <f t="shared" si="138"/>
        <v>CCMP</v>
      </c>
      <c r="O425" s="214" t="str">
        <f t="shared" si="139"/>
        <v>C</v>
      </c>
      <c r="P425" s="214" t="str">
        <f t="shared" si="140"/>
        <v>CCMP</v>
      </c>
      <c r="Q425" s="213"/>
      <c r="R425" s="213"/>
      <c r="S425" s="213"/>
      <c r="T425" s="213"/>
      <c r="U425" s="213"/>
      <c r="V425" s="213"/>
      <c r="W425" s="213"/>
      <c r="X425" s="213"/>
      <c r="Y425" s="213"/>
      <c r="Z425" s="213"/>
      <c r="AB425" s="21"/>
      <c r="AC425" s="21"/>
      <c r="AD425" s="271"/>
      <c r="AG425" s="21"/>
    </row>
    <row r="426" spans="2:33" s="17" customFormat="1" x14ac:dyDescent="0.35">
      <c r="B426" s="198"/>
      <c r="C426" s="199" t="s">
        <v>471</v>
      </c>
      <c r="D426" s="200" t="s">
        <v>0</v>
      </c>
      <c r="E426" s="30" t="s">
        <v>271</v>
      </c>
      <c r="F426" s="11" t="s">
        <v>33</v>
      </c>
      <c r="G426" s="11" t="s">
        <v>1</v>
      </c>
      <c r="H426" s="11" t="s">
        <v>238</v>
      </c>
      <c r="I426" s="12" t="s">
        <v>204</v>
      </c>
      <c r="J426" s="214"/>
      <c r="K426" s="214"/>
      <c r="L426" s="214"/>
      <c r="M426" s="214"/>
      <c r="N426" s="214"/>
      <c r="O426" s="214"/>
      <c r="P426" s="214"/>
      <c r="Q426" s="213"/>
      <c r="R426" s="213"/>
      <c r="S426" s="213"/>
      <c r="T426" s="213"/>
      <c r="U426" s="213"/>
      <c r="V426" s="213"/>
      <c r="W426" s="213"/>
      <c r="X426" s="213"/>
      <c r="Y426" s="213"/>
      <c r="Z426" s="213"/>
      <c r="AB426" s="21"/>
      <c r="AC426" s="21"/>
      <c r="AD426" s="271"/>
      <c r="AG426" s="21"/>
    </row>
    <row r="427" spans="2:33" s="17" customFormat="1" x14ac:dyDescent="0.35">
      <c r="B427" s="42" t="s">
        <v>257</v>
      </c>
      <c r="C427" s="22" t="s">
        <v>472</v>
      </c>
      <c r="D427" s="23" t="s">
        <v>0</v>
      </c>
      <c r="E427" s="10" t="s">
        <v>271</v>
      </c>
      <c r="F427" s="53"/>
      <c r="G427" s="53"/>
      <c r="H427" s="170"/>
      <c r="I427" s="24"/>
      <c r="J427" s="214"/>
      <c r="K427" s="214" t="str">
        <f t="shared" si="135"/>
        <v>C</v>
      </c>
      <c r="L427" s="214" t="str">
        <f t="shared" si="136"/>
        <v>CMP</v>
      </c>
      <c r="M427" s="214" t="str">
        <f t="shared" si="137"/>
        <v>C</v>
      </c>
      <c r="N427" s="214" t="str">
        <f t="shared" si="138"/>
        <v>CCMP</v>
      </c>
      <c r="O427" s="214" t="str">
        <f t="shared" si="139"/>
        <v>C</v>
      </c>
      <c r="P427" s="214" t="str">
        <f t="shared" si="140"/>
        <v>CCMP</v>
      </c>
      <c r="Q427" s="213"/>
      <c r="R427" s="213"/>
      <c r="S427" s="213"/>
      <c r="T427" s="213"/>
      <c r="U427" s="213"/>
      <c r="V427" s="213"/>
      <c r="W427" s="213"/>
      <c r="X427" s="213"/>
      <c r="Y427" s="213"/>
      <c r="Z427" s="213"/>
      <c r="AB427" s="21"/>
      <c r="AC427" s="21"/>
      <c r="AD427" s="271"/>
      <c r="AG427" s="21"/>
    </row>
    <row r="428" spans="2:33" s="17" customFormat="1" x14ac:dyDescent="0.35">
      <c r="B428" s="42" t="s">
        <v>258</v>
      </c>
      <c r="C428" s="22" t="s">
        <v>473</v>
      </c>
      <c r="D428" s="23" t="s">
        <v>0</v>
      </c>
      <c r="E428" s="23" t="s">
        <v>271</v>
      </c>
      <c r="F428" s="53"/>
      <c r="G428" s="53"/>
      <c r="H428" s="93"/>
      <c r="I428" s="24"/>
      <c r="J428" s="214"/>
      <c r="K428" s="214" t="str">
        <f t="shared" si="135"/>
        <v>C</v>
      </c>
      <c r="L428" s="214" t="str">
        <f t="shared" si="136"/>
        <v>CMP</v>
      </c>
      <c r="M428" s="214" t="str">
        <f t="shared" si="137"/>
        <v>C</v>
      </c>
      <c r="N428" s="214" t="str">
        <f t="shared" si="138"/>
        <v>CCMP</v>
      </c>
      <c r="O428" s="214" t="str">
        <f t="shared" si="139"/>
        <v>C</v>
      </c>
      <c r="P428" s="214" t="str">
        <f t="shared" si="140"/>
        <v>CCMP</v>
      </c>
      <c r="Q428" s="213"/>
      <c r="R428" s="213"/>
      <c r="S428" s="213"/>
      <c r="T428" s="213"/>
      <c r="U428" s="213"/>
      <c r="V428" s="213"/>
      <c r="W428" s="213"/>
      <c r="X428" s="213"/>
      <c r="Y428" s="213"/>
      <c r="Z428" s="213"/>
      <c r="AB428" s="21"/>
      <c r="AC428" s="21"/>
      <c r="AD428" s="271"/>
      <c r="AG428" s="21"/>
    </row>
    <row r="429" spans="2:33" s="17" customFormat="1" ht="25.5" x14ac:dyDescent="0.35">
      <c r="B429" s="42" t="s">
        <v>259</v>
      </c>
      <c r="C429" s="22" t="s">
        <v>474</v>
      </c>
      <c r="D429" s="23" t="s">
        <v>0</v>
      </c>
      <c r="E429" s="23" t="s">
        <v>271</v>
      </c>
      <c r="F429" s="53"/>
      <c r="G429" s="53"/>
      <c r="H429" s="93"/>
      <c r="I429" s="24"/>
      <c r="J429" s="214"/>
      <c r="K429" s="214" t="str">
        <f t="shared" si="135"/>
        <v>C</v>
      </c>
      <c r="L429" s="214" t="str">
        <f t="shared" si="136"/>
        <v>CMP</v>
      </c>
      <c r="M429" s="214" t="str">
        <f t="shared" si="137"/>
        <v>C</v>
      </c>
      <c r="N429" s="214" t="str">
        <f t="shared" si="138"/>
        <v>CCMP</v>
      </c>
      <c r="O429" s="214" t="str">
        <f t="shared" si="139"/>
        <v>C</v>
      </c>
      <c r="P429" s="214" t="str">
        <f t="shared" si="140"/>
        <v>CCMP</v>
      </c>
      <c r="Q429" s="213"/>
      <c r="R429" s="213"/>
      <c r="S429" s="213"/>
      <c r="T429" s="213"/>
      <c r="U429" s="213"/>
      <c r="V429" s="213"/>
      <c r="W429" s="213"/>
      <c r="X429" s="213"/>
      <c r="Y429" s="213"/>
      <c r="Z429" s="213"/>
      <c r="AB429" s="21"/>
      <c r="AC429" s="21"/>
      <c r="AD429" s="271"/>
      <c r="AG429" s="21"/>
    </row>
    <row r="430" spans="2:33" s="17" customFormat="1" ht="25.5" x14ac:dyDescent="0.35">
      <c r="B430" s="42" t="s">
        <v>260</v>
      </c>
      <c r="C430" s="22" t="s">
        <v>475</v>
      </c>
      <c r="D430" s="23" t="s">
        <v>0</v>
      </c>
      <c r="E430" s="23" t="s">
        <v>271</v>
      </c>
      <c r="F430" s="53"/>
      <c r="G430" s="53"/>
      <c r="H430" s="93"/>
      <c r="I430" s="24"/>
      <c r="J430" s="214"/>
      <c r="K430" s="214" t="str">
        <f t="shared" si="135"/>
        <v>C</v>
      </c>
      <c r="L430" s="214" t="str">
        <f t="shared" si="136"/>
        <v>CMP</v>
      </c>
      <c r="M430" s="214" t="str">
        <f t="shared" si="137"/>
        <v>C</v>
      </c>
      <c r="N430" s="214" t="str">
        <f t="shared" si="138"/>
        <v>CCMP</v>
      </c>
      <c r="O430" s="214" t="str">
        <f t="shared" si="139"/>
        <v>C</v>
      </c>
      <c r="P430" s="214" t="str">
        <f t="shared" si="140"/>
        <v>CCMP</v>
      </c>
      <c r="Q430" s="213"/>
      <c r="R430" s="213"/>
      <c r="S430" s="213"/>
      <c r="T430" s="213"/>
      <c r="U430" s="213"/>
      <c r="V430" s="213"/>
      <c r="W430" s="213"/>
      <c r="X430" s="213"/>
      <c r="Y430" s="213"/>
      <c r="Z430" s="213"/>
      <c r="AB430" s="21"/>
      <c r="AC430" s="21"/>
      <c r="AD430" s="271"/>
      <c r="AG430" s="21"/>
    </row>
    <row r="431" spans="2:33" s="17" customFormat="1" ht="40.5" customHeight="1" x14ac:dyDescent="0.35">
      <c r="B431" s="42" t="s">
        <v>261</v>
      </c>
      <c r="C431" s="22" t="s">
        <v>476</v>
      </c>
      <c r="D431" s="23" t="s">
        <v>0</v>
      </c>
      <c r="E431" s="23" t="s">
        <v>271</v>
      </c>
      <c r="F431" s="53"/>
      <c r="G431" s="53"/>
      <c r="H431" s="93"/>
      <c r="I431" s="24"/>
      <c r="J431" s="214"/>
      <c r="K431" s="214" t="str">
        <f t="shared" si="135"/>
        <v>C</v>
      </c>
      <c r="L431" s="214" t="str">
        <f t="shared" si="136"/>
        <v>CMP</v>
      </c>
      <c r="M431" s="214" t="str">
        <f t="shared" si="137"/>
        <v>C</v>
      </c>
      <c r="N431" s="214" t="str">
        <f t="shared" si="138"/>
        <v>CCMP</v>
      </c>
      <c r="O431" s="214" t="str">
        <f t="shared" si="139"/>
        <v>C</v>
      </c>
      <c r="P431" s="214" t="str">
        <f t="shared" si="140"/>
        <v>CCMP</v>
      </c>
      <c r="Q431" s="213"/>
      <c r="R431" s="213"/>
      <c r="S431" s="213"/>
      <c r="T431" s="213"/>
      <c r="U431" s="213"/>
      <c r="V431" s="213"/>
      <c r="W431" s="213"/>
      <c r="X431" s="213"/>
      <c r="Y431" s="213"/>
      <c r="Z431" s="213"/>
      <c r="AB431" s="21"/>
      <c r="AC431" s="21"/>
      <c r="AD431" s="271"/>
      <c r="AG431" s="21"/>
    </row>
    <row r="432" spans="2:33" s="17" customFormat="1" ht="40.5" customHeight="1" x14ac:dyDescent="0.35">
      <c r="B432" s="42" t="s">
        <v>262</v>
      </c>
      <c r="C432" s="22" t="s">
        <v>585</v>
      </c>
      <c r="D432" s="23" t="s">
        <v>0</v>
      </c>
      <c r="E432" s="10" t="s">
        <v>271</v>
      </c>
      <c r="F432" s="53"/>
      <c r="G432" s="53"/>
      <c r="H432" s="170"/>
      <c r="I432" s="24"/>
      <c r="J432" s="214"/>
      <c r="K432" s="214" t="str">
        <f t="shared" si="135"/>
        <v>C</v>
      </c>
      <c r="L432" s="214" t="str">
        <f t="shared" si="136"/>
        <v>CMP</v>
      </c>
      <c r="M432" s="214" t="str">
        <f t="shared" si="137"/>
        <v>C</v>
      </c>
      <c r="N432" s="214" t="str">
        <f t="shared" si="138"/>
        <v>CCMP</v>
      </c>
      <c r="O432" s="214" t="str">
        <f t="shared" si="139"/>
        <v>C</v>
      </c>
      <c r="P432" s="214" t="str">
        <f t="shared" si="140"/>
        <v>CCMP</v>
      </c>
      <c r="Q432" s="213"/>
      <c r="R432" s="213"/>
      <c r="S432" s="213"/>
      <c r="T432" s="213"/>
      <c r="U432" s="213"/>
      <c r="V432" s="213"/>
      <c r="W432" s="213"/>
      <c r="X432" s="213"/>
      <c r="Y432" s="213"/>
      <c r="Z432" s="213"/>
      <c r="AB432" s="21"/>
      <c r="AC432" s="21"/>
      <c r="AD432" s="271"/>
      <c r="AG432" s="21"/>
    </row>
    <row r="433" spans="2:33" s="17" customFormat="1" ht="40.5" customHeight="1" x14ac:dyDescent="0.35">
      <c r="B433" s="42" t="s">
        <v>263</v>
      </c>
      <c r="C433" s="22" t="s">
        <v>477</v>
      </c>
      <c r="D433" s="23" t="s">
        <v>0</v>
      </c>
      <c r="E433" s="10" t="s">
        <v>271</v>
      </c>
      <c r="F433" s="53"/>
      <c r="G433" s="53"/>
      <c r="H433" s="170"/>
      <c r="I433" s="24"/>
      <c r="J433" s="214"/>
      <c r="K433" s="214" t="str">
        <f t="shared" si="135"/>
        <v>C</v>
      </c>
      <c r="L433" s="214" t="str">
        <f t="shared" si="136"/>
        <v>CMP</v>
      </c>
      <c r="M433" s="214" t="str">
        <f t="shared" si="137"/>
        <v>C</v>
      </c>
      <c r="N433" s="214" t="str">
        <f t="shared" si="138"/>
        <v>CCMP</v>
      </c>
      <c r="O433" s="214" t="str">
        <f t="shared" si="139"/>
        <v>C</v>
      </c>
      <c r="P433" s="214" t="str">
        <f t="shared" si="140"/>
        <v>CCMP</v>
      </c>
      <c r="Q433" s="213"/>
      <c r="R433" s="213"/>
      <c r="S433" s="213"/>
      <c r="T433" s="213"/>
      <c r="U433" s="213"/>
      <c r="V433" s="213"/>
      <c r="W433" s="213"/>
      <c r="X433" s="213"/>
      <c r="Y433" s="213"/>
      <c r="Z433" s="213"/>
      <c r="AB433" s="21"/>
      <c r="AC433" s="21"/>
      <c r="AD433" s="271"/>
      <c r="AG433" s="21"/>
    </row>
    <row r="434" spans="2:33" s="17" customFormat="1" ht="40.5" customHeight="1" x14ac:dyDescent="0.35">
      <c r="B434" s="42" t="s">
        <v>265</v>
      </c>
      <c r="C434" s="22" t="s">
        <v>267</v>
      </c>
      <c r="D434" s="23" t="s">
        <v>0</v>
      </c>
      <c r="E434" s="23" t="s">
        <v>271</v>
      </c>
      <c r="F434" s="53"/>
      <c r="G434" s="53"/>
      <c r="H434" s="93"/>
      <c r="I434" s="24"/>
      <c r="J434" s="214"/>
      <c r="K434" s="214" t="str">
        <f t="shared" si="135"/>
        <v>C</v>
      </c>
      <c r="L434" s="214" t="str">
        <f t="shared" si="136"/>
        <v>CMP</v>
      </c>
      <c r="M434" s="214" t="str">
        <f t="shared" si="137"/>
        <v>C</v>
      </c>
      <c r="N434" s="214" t="str">
        <f t="shared" si="138"/>
        <v>CCMP</v>
      </c>
      <c r="O434" s="214" t="str">
        <f t="shared" si="139"/>
        <v>C</v>
      </c>
      <c r="P434" s="214" t="str">
        <f t="shared" si="140"/>
        <v>CCMP</v>
      </c>
      <c r="Q434" s="213"/>
      <c r="R434" s="213"/>
      <c r="S434" s="213"/>
      <c r="T434" s="213"/>
      <c r="U434" s="213"/>
      <c r="V434" s="213"/>
      <c r="W434" s="213"/>
      <c r="X434" s="213"/>
      <c r="Y434" s="213"/>
      <c r="Z434" s="213"/>
      <c r="AB434" s="21"/>
      <c r="AC434" s="21"/>
      <c r="AD434" s="271"/>
      <c r="AG434" s="21"/>
    </row>
    <row r="435" spans="2:33" s="17" customFormat="1" ht="19.5" customHeight="1" x14ac:dyDescent="0.35">
      <c r="B435" s="42" t="s">
        <v>266</v>
      </c>
      <c r="C435" s="22" t="s">
        <v>400</v>
      </c>
      <c r="D435" s="23" t="s">
        <v>0</v>
      </c>
      <c r="E435" s="23" t="s">
        <v>271</v>
      </c>
      <c r="F435" s="53"/>
      <c r="G435" s="53"/>
      <c r="H435" s="93"/>
      <c r="I435" s="24"/>
      <c r="J435" s="214"/>
      <c r="K435" s="214" t="str">
        <f t="shared" si="135"/>
        <v>C</v>
      </c>
      <c r="L435" s="214" t="str">
        <f t="shared" si="136"/>
        <v>CMP</v>
      </c>
      <c r="M435" s="214" t="str">
        <f t="shared" si="137"/>
        <v>C</v>
      </c>
      <c r="N435" s="214" t="str">
        <f t="shared" si="138"/>
        <v>CCMP</v>
      </c>
      <c r="O435" s="214" t="str">
        <f t="shared" si="139"/>
        <v>C</v>
      </c>
      <c r="P435" s="214" t="str">
        <f t="shared" si="140"/>
        <v>CCMP</v>
      </c>
      <c r="Q435" s="213"/>
      <c r="R435" s="213"/>
      <c r="S435" s="213"/>
      <c r="T435" s="213"/>
      <c r="U435" s="213"/>
      <c r="V435" s="213"/>
      <c r="W435" s="213"/>
      <c r="X435" s="213"/>
      <c r="Y435" s="213"/>
      <c r="Z435" s="213"/>
      <c r="AB435" s="21"/>
      <c r="AC435" s="21"/>
      <c r="AD435" s="271"/>
      <c r="AG435" s="21"/>
    </row>
    <row r="436" spans="2:33" s="17" customFormat="1" ht="32.25" customHeight="1" x14ac:dyDescent="0.35">
      <c r="B436" s="42" t="s">
        <v>345</v>
      </c>
      <c r="C436" s="22" t="s">
        <v>401</v>
      </c>
      <c r="D436" s="23" t="s">
        <v>0</v>
      </c>
      <c r="E436" s="23" t="s">
        <v>271</v>
      </c>
      <c r="F436" s="53"/>
      <c r="G436" s="53"/>
      <c r="H436" s="93"/>
      <c r="I436" s="24"/>
      <c r="J436" s="214"/>
      <c r="K436" s="214" t="str">
        <f t="shared" si="135"/>
        <v>C</v>
      </c>
      <c r="L436" s="214" t="str">
        <f t="shared" si="136"/>
        <v>CMP</v>
      </c>
      <c r="M436" s="214" t="str">
        <f t="shared" si="137"/>
        <v>C</v>
      </c>
      <c r="N436" s="214" t="str">
        <f t="shared" si="138"/>
        <v>CCMP</v>
      </c>
      <c r="O436" s="214" t="str">
        <f t="shared" si="139"/>
        <v>C</v>
      </c>
      <c r="P436" s="214" t="str">
        <f t="shared" si="140"/>
        <v>CCMP</v>
      </c>
      <c r="Q436" s="213"/>
      <c r="R436" s="213"/>
      <c r="S436" s="213"/>
      <c r="T436" s="213"/>
      <c r="U436" s="213"/>
      <c r="V436" s="213"/>
      <c r="W436" s="213"/>
      <c r="X436" s="213"/>
      <c r="Y436" s="213"/>
      <c r="Z436" s="213"/>
      <c r="AB436" s="21"/>
      <c r="AC436" s="21"/>
      <c r="AD436" s="271"/>
      <c r="AG436" s="21"/>
    </row>
    <row r="437" spans="2:33" s="17" customFormat="1" x14ac:dyDescent="0.35">
      <c r="B437" s="198"/>
      <c r="C437" s="199" t="s">
        <v>478</v>
      </c>
      <c r="D437" s="200" t="s">
        <v>0</v>
      </c>
      <c r="E437" s="30" t="s">
        <v>271</v>
      </c>
      <c r="F437" s="11" t="s">
        <v>33</v>
      </c>
      <c r="G437" s="11" t="s">
        <v>1</v>
      </c>
      <c r="H437" s="11" t="s">
        <v>238</v>
      </c>
      <c r="I437" s="12" t="s">
        <v>204</v>
      </c>
      <c r="J437" s="214"/>
      <c r="K437" s="214"/>
      <c r="L437" s="214"/>
      <c r="M437" s="214"/>
      <c r="N437" s="214"/>
      <c r="O437" s="214"/>
      <c r="P437" s="214"/>
      <c r="Q437" s="213"/>
      <c r="R437" s="213"/>
      <c r="S437" s="213"/>
      <c r="T437" s="213"/>
      <c r="U437" s="213"/>
      <c r="V437" s="213"/>
      <c r="W437" s="213"/>
      <c r="X437" s="213"/>
      <c r="Y437" s="213"/>
      <c r="Z437" s="213"/>
      <c r="AB437" s="21"/>
      <c r="AC437" s="21"/>
      <c r="AD437" s="271"/>
      <c r="AG437" s="21"/>
    </row>
    <row r="438" spans="2:33" s="17" customFormat="1" ht="25.5" x14ac:dyDescent="0.35">
      <c r="B438" s="42" t="s">
        <v>346</v>
      </c>
      <c r="C438" s="22" t="s">
        <v>586</v>
      </c>
      <c r="D438" s="23" t="s">
        <v>0</v>
      </c>
      <c r="E438" s="23" t="s">
        <v>271</v>
      </c>
      <c r="F438" s="53"/>
      <c r="G438" s="53"/>
      <c r="H438" s="93"/>
      <c r="I438" s="24"/>
      <c r="J438" s="214"/>
      <c r="K438" s="214" t="str">
        <f t="shared" si="135"/>
        <v>C</v>
      </c>
      <c r="L438" s="214" t="str">
        <f t="shared" si="136"/>
        <v>CMP</v>
      </c>
      <c r="M438" s="214" t="str">
        <f t="shared" si="137"/>
        <v>C</v>
      </c>
      <c r="N438" s="214" t="str">
        <f t="shared" si="138"/>
        <v>CCMP</v>
      </c>
      <c r="O438" s="214" t="str">
        <f t="shared" si="139"/>
        <v>C</v>
      </c>
      <c r="P438" s="214" t="str">
        <f t="shared" si="140"/>
        <v>CCMP</v>
      </c>
      <c r="Q438" s="213"/>
      <c r="R438" s="213"/>
      <c r="S438" s="213"/>
      <c r="T438" s="213"/>
      <c r="U438" s="213"/>
      <c r="V438" s="213"/>
      <c r="W438" s="213"/>
      <c r="X438" s="213"/>
      <c r="Y438" s="213"/>
      <c r="Z438" s="213"/>
      <c r="AB438" s="21"/>
      <c r="AC438" s="21"/>
      <c r="AD438" s="271"/>
      <c r="AG438" s="21"/>
    </row>
    <row r="439" spans="2:33" s="17" customFormat="1" x14ac:dyDescent="0.35">
      <c r="B439" s="42" t="s">
        <v>347</v>
      </c>
      <c r="C439" s="22" t="s">
        <v>479</v>
      </c>
      <c r="D439" s="23" t="s">
        <v>0</v>
      </c>
      <c r="E439" s="23" t="s">
        <v>271</v>
      </c>
      <c r="F439" s="53"/>
      <c r="G439" s="53"/>
      <c r="H439" s="93"/>
      <c r="I439" s="24"/>
      <c r="J439" s="214"/>
      <c r="K439" s="214" t="str">
        <f t="shared" si="135"/>
        <v>C</v>
      </c>
      <c r="L439" s="214" t="str">
        <f t="shared" si="136"/>
        <v>CMP</v>
      </c>
      <c r="M439" s="214" t="str">
        <f t="shared" si="137"/>
        <v>C</v>
      </c>
      <c r="N439" s="214" t="str">
        <f t="shared" si="138"/>
        <v>CCMP</v>
      </c>
      <c r="O439" s="214" t="str">
        <f t="shared" si="139"/>
        <v>C</v>
      </c>
      <c r="P439" s="214" t="str">
        <f t="shared" si="140"/>
        <v>CCMP</v>
      </c>
      <c r="Q439" s="213"/>
      <c r="R439" s="213"/>
      <c r="S439" s="213"/>
      <c r="T439" s="213"/>
      <c r="U439" s="213"/>
      <c r="V439" s="213"/>
      <c r="W439" s="213"/>
      <c r="X439" s="213"/>
      <c r="Y439" s="213"/>
      <c r="Z439" s="213"/>
      <c r="AB439" s="21"/>
      <c r="AC439" s="21"/>
      <c r="AD439" s="271"/>
      <c r="AG439" s="21"/>
    </row>
    <row r="440" spans="2:33" s="17" customFormat="1" x14ac:dyDescent="0.35">
      <c r="B440" s="42" t="s">
        <v>348</v>
      </c>
      <c r="C440" s="22" t="s">
        <v>402</v>
      </c>
      <c r="D440" s="23" t="s">
        <v>0</v>
      </c>
      <c r="E440" s="23" t="s">
        <v>271</v>
      </c>
      <c r="F440" s="53"/>
      <c r="G440" s="53"/>
      <c r="H440" s="93"/>
      <c r="I440" s="24"/>
      <c r="J440" s="214"/>
      <c r="K440" s="214" t="str">
        <f t="shared" si="135"/>
        <v>C</v>
      </c>
      <c r="L440" s="214" t="str">
        <f t="shared" si="136"/>
        <v>CMP</v>
      </c>
      <c r="M440" s="214" t="str">
        <f t="shared" si="137"/>
        <v>C</v>
      </c>
      <c r="N440" s="214" t="str">
        <f t="shared" si="138"/>
        <v>CCMP</v>
      </c>
      <c r="O440" s="214" t="str">
        <f t="shared" si="139"/>
        <v>C</v>
      </c>
      <c r="P440" s="214" t="str">
        <f t="shared" si="140"/>
        <v>CCMP</v>
      </c>
      <c r="Q440" s="213"/>
      <c r="R440" s="213"/>
      <c r="S440" s="213"/>
      <c r="T440" s="213"/>
      <c r="U440" s="213"/>
      <c r="V440" s="213"/>
      <c r="W440" s="213"/>
      <c r="X440" s="213"/>
      <c r="Y440" s="213"/>
      <c r="Z440" s="213"/>
      <c r="AB440" s="21"/>
      <c r="AC440" s="21"/>
      <c r="AD440" s="271"/>
      <c r="AG440" s="21"/>
    </row>
    <row r="441" spans="2:33" s="17" customFormat="1" ht="39.75" customHeight="1" x14ac:dyDescent="0.35">
      <c r="B441" s="42" t="s">
        <v>395</v>
      </c>
      <c r="C441" s="22" t="s">
        <v>480</v>
      </c>
      <c r="D441" s="23" t="s">
        <v>0</v>
      </c>
      <c r="E441" s="23" t="s">
        <v>271</v>
      </c>
      <c r="F441" s="53"/>
      <c r="G441" s="53"/>
      <c r="H441" s="93"/>
      <c r="I441" s="24"/>
      <c r="J441" s="214"/>
      <c r="K441" s="214" t="str">
        <f t="shared" si="135"/>
        <v>C</v>
      </c>
      <c r="L441" s="214" t="str">
        <f t="shared" si="136"/>
        <v>CMP</v>
      </c>
      <c r="M441" s="214" t="str">
        <f t="shared" si="137"/>
        <v>C</v>
      </c>
      <c r="N441" s="214" t="str">
        <f t="shared" si="138"/>
        <v>CCMP</v>
      </c>
      <c r="O441" s="214" t="str">
        <f t="shared" si="139"/>
        <v>C</v>
      </c>
      <c r="P441" s="214" t="str">
        <f t="shared" si="140"/>
        <v>CCMP</v>
      </c>
      <c r="Q441" s="213"/>
      <c r="R441" s="213"/>
      <c r="S441" s="213"/>
      <c r="T441" s="213"/>
      <c r="U441" s="213"/>
      <c r="V441" s="213"/>
      <c r="W441" s="213"/>
      <c r="X441" s="213"/>
      <c r="Y441" s="213"/>
      <c r="Z441" s="213"/>
      <c r="AB441" s="21"/>
      <c r="AC441" s="21"/>
      <c r="AD441" s="271"/>
      <c r="AG441" s="21"/>
    </row>
    <row r="442" spans="2:33" s="17" customFormat="1" ht="31.5" customHeight="1" x14ac:dyDescent="0.35">
      <c r="B442" s="42" t="s">
        <v>396</v>
      </c>
      <c r="C442" s="22" t="s">
        <v>344</v>
      </c>
      <c r="D442" s="23" t="s">
        <v>0</v>
      </c>
      <c r="E442" s="23" t="s">
        <v>271</v>
      </c>
      <c r="F442" s="53"/>
      <c r="G442" s="53"/>
      <c r="H442" s="93"/>
      <c r="I442" s="24"/>
      <c r="J442" s="214"/>
      <c r="K442" s="214" t="str">
        <f t="shared" si="135"/>
        <v>C</v>
      </c>
      <c r="L442" s="214" t="str">
        <f t="shared" si="136"/>
        <v>CMP</v>
      </c>
      <c r="M442" s="214" t="str">
        <f t="shared" si="137"/>
        <v>C</v>
      </c>
      <c r="N442" s="214" t="str">
        <f t="shared" si="138"/>
        <v>CCMP</v>
      </c>
      <c r="O442" s="214" t="str">
        <f t="shared" si="139"/>
        <v>C</v>
      </c>
      <c r="P442" s="214" t="str">
        <f t="shared" si="140"/>
        <v>CCMP</v>
      </c>
      <c r="Q442" s="213"/>
      <c r="R442" s="213"/>
      <c r="S442" s="213"/>
      <c r="T442" s="213"/>
      <c r="U442" s="213"/>
      <c r="V442" s="213"/>
      <c r="W442" s="213"/>
      <c r="X442" s="213"/>
      <c r="Y442" s="213"/>
      <c r="Z442" s="213"/>
      <c r="AB442" s="21"/>
      <c r="AC442" s="21"/>
      <c r="AD442" s="271"/>
      <c r="AG442" s="21"/>
    </row>
    <row r="443" spans="2:33" s="17" customFormat="1" ht="36" customHeight="1" x14ac:dyDescent="0.35">
      <c r="B443" s="42" t="s">
        <v>397</v>
      </c>
      <c r="C443" s="22" t="s">
        <v>481</v>
      </c>
      <c r="D443" s="23" t="s">
        <v>0</v>
      </c>
      <c r="E443" s="23" t="s">
        <v>271</v>
      </c>
      <c r="F443" s="53"/>
      <c r="G443" s="53"/>
      <c r="H443" s="93"/>
      <c r="I443" s="24"/>
      <c r="J443" s="214"/>
      <c r="K443" s="214" t="str">
        <f>CONCATENATE(D443,H443)</f>
        <v>C</v>
      </c>
      <c r="L443" s="214" t="str">
        <f>CONCATENATE(E443,H443)</f>
        <v>CMP</v>
      </c>
      <c r="M443" s="214" t="str">
        <f>CONCATENATE(D443,F443)</f>
        <v>C</v>
      </c>
      <c r="N443" s="214" t="str">
        <f>CONCATENATE(D443,E443,F443)</f>
        <v>CCMP</v>
      </c>
      <c r="O443" s="214" t="str">
        <f>CONCATENATE(D443,G443)</f>
        <v>C</v>
      </c>
      <c r="P443" s="214" t="str">
        <f>CONCATENATE(D443,E443,G443)</f>
        <v>CCMP</v>
      </c>
      <c r="Q443" s="213"/>
      <c r="R443" s="213"/>
      <c r="S443" s="213"/>
      <c r="T443" s="213"/>
      <c r="U443" s="213"/>
      <c r="V443" s="213"/>
      <c r="W443" s="213"/>
      <c r="X443" s="213"/>
      <c r="Y443" s="213"/>
      <c r="Z443" s="213"/>
      <c r="AB443" s="21"/>
      <c r="AC443" s="21"/>
      <c r="AD443" s="271"/>
      <c r="AG443" s="21"/>
    </row>
    <row r="444" spans="2:33" s="17" customFormat="1" ht="25.5" x14ac:dyDescent="0.35">
      <c r="B444" s="42" t="s">
        <v>519</v>
      </c>
      <c r="C444" s="22" t="s">
        <v>509</v>
      </c>
      <c r="D444" s="23" t="s">
        <v>0</v>
      </c>
      <c r="E444" s="23" t="s">
        <v>271</v>
      </c>
      <c r="F444" s="53"/>
      <c r="G444" s="53"/>
      <c r="H444" s="93"/>
      <c r="I444" s="24"/>
      <c r="J444" s="214"/>
      <c r="K444" s="214" t="str">
        <f>CONCATENATE(D444,H444)</f>
        <v>C</v>
      </c>
      <c r="L444" s="214" t="str">
        <f>CONCATENATE(E444,H444)</f>
        <v>CMP</v>
      </c>
      <c r="M444" s="214" t="str">
        <f>CONCATENATE(D444,F444)</f>
        <v>C</v>
      </c>
      <c r="N444" s="214" t="str">
        <f>CONCATENATE(D444,E444,F444)</f>
        <v>CCMP</v>
      </c>
      <c r="O444" s="214" t="str">
        <f>CONCATENATE(D444,G444)</f>
        <v>C</v>
      </c>
      <c r="P444" s="214" t="str">
        <f>CONCATENATE(D444,E444,G444)</f>
        <v>CCMP</v>
      </c>
      <c r="Q444" s="213"/>
      <c r="R444" s="213"/>
      <c r="S444" s="213"/>
      <c r="T444" s="213"/>
      <c r="U444" s="213"/>
      <c r="V444" s="213"/>
      <c r="W444" s="213"/>
      <c r="X444" s="213"/>
      <c r="Y444" s="213"/>
      <c r="Z444" s="213"/>
      <c r="AB444" s="21"/>
      <c r="AC444" s="21"/>
      <c r="AD444" s="271"/>
      <c r="AG444" s="21"/>
    </row>
    <row r="445" spans="2:33" s="17" customFormat="1" ht="63" customHeight="1" x14ac:dyDescent="0.35">
      <c r="B445" s="42" t="s">
        <v>520</v>
      </c>
      <c r="C445" s="22" t="s">
        <v>498</v>
      </c>
      <c r="D445" s="23" t="s">
        <v>0</v>
      </c>
      <c r="E445" s="23" t="s">
        <v>271</v>
      </c>
      <c r="F445" s="53"/>
      <c r="G445" s="53"/>
      <c r="H445" s="93"/>
      <c r="I445" s="24"/>
      <c r="J445" s="214"/>
      <c r="K445" s="214" t="str">
        <f t="shared" ref="K445" si="141">CONCATENATE(D445,H445)</f>
        <v>C</v>
      </c>
      <c r="L445" s="214" t="str">
        <f t="shared" ref="L445" si="142">CONCATENATE(E445,H445)</f>
        <v>CMP</v>
      </c>
      <c r="M445" s="214" t="str">
        <f t="shared" ref="M445" si="143">CONCATENATE(D445,F445)</f>
        <v>C</v>
      </c>
      <c r="N445" s="214" t="str">
        <f t="shared" ref="N445" si="144">CONCATENATE(D445,E445,F445)</f>
        <v>CCMP</v>
      </c>
      <c r="O445" s="214" t="str">
        <f t="shared" ref="O445" si="145">CONCATENATE(D445,G445)</f>
        <v>C</v>
      </c>
      <c r="P445" s="214" t="str">
        <f t="shared" ref="P445" si="146">CONCATENATE(D445,E445,G445)</f>
        <v>CCMP</v>
      </c>
      <c r="Q445" s="213"/>
      <c r="R445" s="213"/>
      <c r="S445" s="213"/>
      <c r="T445" s="213"/>
      <c r="U445" s="213"/>
      <c r="V445" s="213"/>
      <c r="W445" s="213"/>
      <c r="X445" s="213"/>
      <c r="Y445" s="213"/>
      <c r="Z445" s="213"/>
      <c r="AB445" s="21"/>
      <c r="AC445" s="21"/>
      <c r="AD445" s="271"/>
      <c r="AG445" s="21"/>
    </row>
    <row r="446" spans="2:33" ht="14.25" x14ac:dyDescent="0.45">
      <c r="B446" s="54"/>
      <c r="C446" s="120" t="s">
        <v>294</v>
      </c>
      <c r="D446" s="84"/>
      <c r="H446" s="84"/>
      <c r="I446" s="85"/>
      <c r="J446" s="214"/>
    </row>
    <row r="450" spans="1:14" x14ac:dyDescent="0.45">
      <c r="B450" s="54"/>
      <c r="C450" s="275" t="s">
        <v>482</v>
      </c>
      <c r="D450" s="276"/>
      <c r="E450" s="276"/>
      <c r="F450" s="276"/>
      <c r="G450" s="276"/>
      <c r="H450" s="28"/>
      <c r="I450" s="83"/>
    </row>
    <row r="451" spans="1:14" x14ac:dyDescent="0.35">
      <c r="B451" s="54"/>
      <c r="C451" s="66" t="s">
        <v>306</v>
      </c>
      <c r="D451" s="65"/>
      <c r="E451" s="110"/>
      <c r="F451" s="281">
        <f>COUNTIF(K469:K474,"C")</f>
        <v>5</v>
      </c>
      <c r="G451" s="282"/>
      <c r="H451" s="28"/>
      <c r="I451" s="121"/>
    </row>
    <row r="452" spans="1:14" x14ac:dyDescent="0.35">
      <c r="B452" s="54"/>
      <c r="C452" s="66" t="s">
        <v>202</v>
      </c>
      <c r="D452" s="65"/>
      <c r="E452" s="110"/>
      <c r="F452" s="281">
        <f>COUNTIF(M469:M474,"CX")</f>
        <v>0</v>
      </c>
      <c r="G452" s="282"/>
      <c r="H452" s="28"/>
      <c r="I452" s="121"/>
    </row>
    <row r="453" spans="1:14" x14ac:dyDescent="0.35">
      <c r="B453" s="54"/>
      <c r="C453" s="66" t="s">
        <v>203</v>
      </c>
      <c r="D453" s="65"/>
      <c r="E453" s="110"/>
      <c r="F453" s="281">
        <f>COUNTIF(O469:O474,"CX")</f>
        <v>0</v>
      </c>
      <c r="G453" s="282"/>
      <c r="H453" s="28"/>
      <c r="I453" s="121"/>
    </row>
    <row r="454" spans="1:14" x14ac:dyDescent="0.35">
      <c r="B454" s="54"/>
      <c r="C454" s="66" t="s">
        <v>201</v>
      </c>
      <c r="D454" s="65"/>
      <c r="E454" s="110"/>
      <c r="F454" s="281">
        <f ca="1">F451-SUM(F452:G454)</f>
        <v>0</v>
      </c>
      <c r="G454" s="282"/>
      <c r="H454" s="28"/>
      <c r="I454" s="121"/>
    </row>
    <row r="455" spans="1:14" ht="13.15" x14ac:dyDescent="0.4">
      <c r="A455" s="7"/>
      <c r="B455" s="4"/>
      <c r="C455" s="67" t="s">
        <v>285</v>
      </c>
      <c r="D455" s="64"/>
      <c r="E455" s="112"/>
      <c r="F455" s="283">
        <f>F452/F451</f>
        <v>0</v>
      </c>
      <c r="G455" s="284"/>
      <c r="H455" s="27"/>
      <c r="I455" s="121"/>
      <c r="J455" s="211"/>
      <c r="K455" s="215"/>
      <c r="L455" s="215"/>
      <c r="M455" s="215"/>
      <c r="N455" s="215"/>
    </row>
    <row r="456" spans="1:14" ht="14.25" x14ac:dyDescent="0.35">
      <c r="B456" s="54"/>
      <c r="C456" s="86"/>
      <c r="D456" s="84"/>
      <c r="F456" s="28"/>
      <c r="G456" s="28"/>
      <c r="H456" s="84"/>
      <c r="I456" s="121"/>
      <c r="J456" s="214"/>
    </row>
    <row r="457" spans="1:14" x14ac:dyDescent="0.35">
      <c r="B457" s="54"/>
      <c r="C457" s="66" t="s">
        <v>275</v>
      </c>
      <c r="D457" s="65"/>
      <c r="E457" s="110"/>
      <c r="F457" s="281">
        <f>COUNTIF(L469:L474,"CMP")</f>
        <v>5</v>
      </c>
      <c r="G457" s="282"/>
      <c r="H457" s="28"/>
      <c r="I457" s="121"/>
    </row>
    <row r="458" spans="1:14" x14ac:dyDescent="0.35">
      <c r="B458" s="54"/>
      <c r="C458" s="66" t="s">
        <v>202</v>
      </c>
      <c r="D458" s="65"/>
      <c r="E458" s="110"/>
      <c r="F458" s="281">
        <f>COUNTIF(N469:N474,"CCMPX")</f>
        <v>0</v>
      </c>
      <c r="G458" s="282"/>
      <c r="H458" s="28"/>
      <c r="I458" s="121"/>
    </row>
    <row r="459" spans="1:14" x14ac:dyDescent="0.35">
      <c r="B459" s="54"/>
      <c r="C459" s="66" t="s">
        <v>203</v>
      </c>
      <c r="D459" s="65"/>
      <c r="E459" s="110"/>
      <c r="F459" s="281">
        <f>COUNTIF(P469:P474,"CCMPX")</f>
        <v>0</v>
      </c>
      <c r="G459" s="282"/>
      <c r="H459" s="28"/>
      <c r="I459" s="121"/>
    </row>
    <row r="460" spans="1:14" x14ac:dyDescent="0.35">
      <c r="B460" s="54"/>
      <c r="C460" s="66" t="s">
        <v>201</v>
      </c>
      <c r="D460" s="65"/>
      <c r="E460" s="110"/>
      <c r="F460" s="281">
        <f>F457-SUM(F458:G459)</f>
        <v>5</v>
      </c>
      <c r="G460" s="282"/>
      <c r="H460" s="28"/>
      <c r="I460" s="121"/>
    </row>
    <row r="461" spans="1:14" ht="13.15" x14ac:dyDescent="0.4">
      <c r="A461" s="7"/>
      <c r="B461" s="4"/>
      <c r="C461" s="67" t="s">
        <v>285</v>
      </c>
      <c r="D461" s="64"/>
      <c r="E461" s="112"/>
      <c r="F461" s="283">
        <f>F458/F457</f>
        <v>0</v>
      </c>
      <c r="G461" s="284"/>
      <c r="H461" s="27"/>
      <c r="I461" s="121"/>
      <c r="J461" s="211"/>
      <c r="K461" s="215"/>
      <c r="L461" s="215"/>
      <c r="M461" s="215"/>
      <c r="N461" s="215"/>
    </row>
    <row r="462" spans="1:14" ht="13.15" x14ac:dyDescent="0.4">
      <c r="B462" s="54"/>
      <c r="C462" s="58"/>
      <c r="D462" s="28"/>
      <c r="E462" s="54"/>
      <c r="F462" s="28"/>
      <c r="G462" s="28"/>
      <c r="H462" s="28"/>
      <c r="I462" s="121"/>
    </row>
    <row r="463" spans="1:14" x14ac:dyDescent="0.45">
      <c r="B463" s="54"/>
      <c r="C463" s="1"/>
      <c r="D463" s="1"/>
      <c r="E463" s="54"/>
      <c r="F463" s="300" t="s">
        <v>304</v>
      </c>
      <c r="G463" s="301"/>
      <c r="H463" s="1"/>
      <c r="I463" s="121"/>
    </row>
    <row r="464" spans="1:14" x14ac:dyDescent="0.45">
      <c r="B464" s="54"/>
      <c r="C464" s="275" t="s">
        <v>483</v>
      </c>
      <c r="D464" s="276"/>
      <c r="E464" s="302"/>
      <c r="F464" s="277" t="str">
        <f>IF(SUM(F455,F461)&gt;=AB5,"Aprovado","Reprovado")</f>
        <v>Reprovado</v>
      </c>
      <c r="G464" s="278"/>
      <c r="H464" s="28"/>
      <c r="I464" s="121"/>
    </row>
    <row r="465" spans="1:16" ht="14.25" x14ac:dyDescent="0.35">
      <c r="B465" s="54"/>
      <c r="C465" s="86"/>
      <c r="D465" s="84"/>
      <c r="H465" s="84"/>
      <c r="I465" s="85"/>
      <c r="J465" s="214"/>
    </row>
    <row r="466" spans="1:16" x14ac:dyDescent="0.35">
      <c r="A466" s="17"/>
      <c r="B466" s="203"/>
      <c r="C466" s="203"/>
      <c r="D466" s="203"/>
      <c r="E466" s="203"/>
      <c r="F466" s="204" t="s">
        <v>272</v>
      </c>
      <c r="G466" s="203"/>
      <c r="H466" s="203"/>
      <c r="I466" s="203"/>
      <c r="J466" s="213"/>
    </row>
    <row r="467" spans="1:16" x14ac:dyDescent="0.35">
      <c r="A467" s="17"/>
      <c r="B467" s="204"/>
      <c r="C467" s="204" t="s">
        <v>484</v>
      </c>
      <c r="D467" s="204"/>
      <c r="E467" s="204"/>
      <c r="F467" s="156"/>
      <c r="G467" s="204"/>
      <c r="H467" s="204"/>
      <c r="I467" s="204"/>
      <c r="J467" s="214"/>
      <c r="K467" s="217" t="s">
        <v>0</v>
      </c>
      <c r="L467" s="217" t="s">
        <v>301</v>
      </c>
      <c r="M467" s="217" t="s">
        <v>299</v>
      </c>
      <c r="N467" s="217" t="s">
        <v>302</v>
      </c>
      <c r="O467" s="217" t="s">
        <v>300</v>
      </c>
      <c r="P467" s="217" t="s">
        <v>303</v>
      </c>
    </row>
    <row r="468" spans="1:16" x14ac:dyDescent="0.35">
      <c r="A468" s="17"/>
      <c r="B468" s="203"/>
      <c r="C468" s="204" t="s">
        <v>485</v>
      </c>
      <c r="D468" s="156" t="s">
        <v>0</v>
      </c>
      <c r="E468" s="156" t="s">
        <v>271</v>
      </c>
      <c r="F468" s="201" t="s">
        <v>33</v>
      </c>
      <c r="G468" s="205" t="s">
        <v>1</v>
      </c>
      <c r="H468" s="202" t="s">
        <v>238</v>
      </c>
      <c r="I468" s="202" t="s">
        <v>204</v>
      </c>
      <c r="J468" s="214"/>
      <c r="K468" s="217"/>
      <c r="L468" s="217"/>
      <c r="M468" s="217"/>
      <c r="N468" s="217"/>
      <c r="O468" s="217"/>
      <c r="P468" s="217"/>
    </row>
    <row r="469" spans="1:16" ht="19.5" customHeight="1" x14ac:dyDescent="0.35">
      <c r="A469" s="17"/>
      <c r="B469" s="204" t="s">
        <v>486</v>
      </c>
      <c r="C469" s="22" t="s">
        <v>487</v>
      </c>
      <c r="D469" s="23" t="s">
        <v>0</v>
      </c>
      <c r="E469" s="23" t="s">
        <v>271</v>
      </c>
      <c r="F469" s="159"/>
      <c r="G469" s="159"/>
      <c r="H469" s="93"/>
      <c r="I469" s="24"/>
      <c r="J469" s="214"/>
      <c r="K469" s="214" t="str">
        <f>CONCATENATE(D469,H469)</f>
        <v>C</v>
      </c>
      <c r="L469" s="214" t="str">
        <f>CONCATENATE(E469,H469)</f>
        <v>CMP</v>
      </c>
      <c r="M469" s="214" t="str">
        <f>CONCATENATE(D469,F469)</f>
        <v>C</v>
      </c>
      <c r="N469" s="214" t="str">
        <f>CONCATENATE(D469,E469,F469)</f>
        <v>CCMP</v>
      </c>
      <c r="O469" s="214" t="str">
        <f>CONCATENATE(D469,G469)</f>
        <v>C</v>
      </c>
      <c r="P469" s="214" t="str">
        <f>CONCATENATE(D469,E469,G469)</f>
        <v>CCMP</v>
      </c>
    </row>
    <row r="470" spans="1:16" ht="25.5" x14ac:dyDescent="0.35">
      <c r="A470" s="17"/>
      <c r="B470" s="204" t="s">
        <v>488</v>
      </c>
      <c r="C470" s="22" t="s">
        <v>489</v>
      </c>
      <c r="D470" s="23" t="s">
        <v>0</v>
      </c>
      <c r="E470" s="23" t="s">
        <v>271</v>
      </c>
      <c r="F470" s="159"/>
      <c r="G470" s="159"/>
      <c r="H470" s="93"/>
      <c r="I470" s="183"/>
      <c r="J470" s="214"/>
      <c r="K470" s="214" t="str">
        <f t="shared" ref="K470:K472" si="147">CONCATENATE(D470,H470)</f>
        <v>C</v>
      </c>
      <c r="L470" s="214" t="str">
        <f t="shared" ref="L470:L472" si="148">CONCATENATE(E470,H470)</f>
        <v>CMP</v>
      </c>
      <c r="M470" s="214" t="str">
        <f t="shared" ref="M470:M472" si="149">CONCATENATE(D470,F470)</f>
        <v>C</v>
      </c>
      <c r="N470" s="214" t="str">
        <f t="shared" ref="N470:N472" si="150">CONCATENATE(D470,E470,F470)</f>
        <v>CCMP</v>
      </c>
      <c r="O470" s="214" t="str">
        <f t="shared" ref="O470:O472" si="151">CONCATENATE(D470,G470)</f>
        <v>C</v>
      </c>
      <c r="P470" s="214" t="str">
        <f t="shared" ref="P470:P472" si="152">CONCATENATE(D470,E470,G470)</f>
        <v>CCMP</v>
      </c>
    </row>
    <row r="471" spans="1:16" x14ac:dyDescent="0.35">
      <c r="A471" s="17"/>
      <c r="B471" s="203"/>
      <c r="C471" s="204" t="s">
        <v>490</v>
      </c>
      <c r="D471" s="156" t="s">
        <v>0</v>
      </c>
      <c r="E471" s="156" t="s">
        <v>271</v>
      </c>
      <c r="F471" s="201" t="s">
        <v>33</v>
      </c>
      <c r="G471" s="201" t="s">
        <v>1</v>
      </c>
      <c r="H471" s="156" t="s">
        <v>238</v>
      </c>
      <c r="I471" s="156" t="s">
        <v>204</v>
      </c>
      <c r="J471" s="214"/>
    </row>
    <row r="472" spans="1:16" ht="38.25" x14ac:dyDescent="0.35">
      <c r="A472" s="17"/>
      <c r="B472" s="204" t="s">
        <v>491</v>
      </c>
      <c r="C472" s="22" t="s">
        <v>600</v>
      </c>
      <c r="D472" s="23" t="s">
        <v>0</v>
      </c>
      <c r="E472" s="10" t="s">
        <v>271</v>
      </c>
      <c r="F472" s="159"/>
      <c r="G472" s="159"/>
      <c r="H472" s="170"/>
      <c r="I472" s="24"/>
      <c r="J472" s="214"/>
      <c r="K472" s="214" t="str">
        <f t="shared" si="147"/>
        <v>C</v>
      </c>
      <c r="L472" s="214" t="str">
        <f t="shared" si="148"/>
        <v>CMP</v>
      </c>
      <c r="M472" s="214" t="str">
        <f t="shared" si="149"/>
        <v>C</v>
      </c>
      <c r="N472" s="214" t="str">
        <f t="shared" si="150"/>
        <v>CCMP</v>
      </c>
      <c r="O472" s="214" t="str">
        <f t="shared" si="151"/>
        <v>C</v>
      </c>
      <c r="P472" s="214" t="str">
        <f t="shared" si="152"/>
        <v>CCMP</v>
      </c>
    </row>
    <row r="473" spans="1:16" ht="51" x14ac:dyDescent="0.35">
      <c r="A473" s="17"/>
      <c r="B473" s="156" t="s">
        <v>492</v>
      </c>
      <c r="C473" s="22" t="s">
        <v>403</v>
      </c>
      <c r="D473" s="23" t="s">
        <v>0</v>
      </c>
      <c r="E473" s="23" t="s">
        <v>271</v>
      </c>
      <c r="F473" s="159"/>
      <c r="G473" s="159"/>
      <c r="H473" s="93"/>
      <c r="I473" s="24"/>
      <c r="J473" s="214"/>
      <c r="K473" s="214" t="str">
        <f t="shared" ref="K473" si="153">CONCATENATE(D473,H473)</f>
        <v>C</v>
      </c>
      <c r="L473" s="214" t="str">
        <f t="shared" ref="L473" si="154">CONCATENATE(E473,H473)</f>
        <v>CMP</v>
      </c>
      <c r="M473" s="214" t="str">
        <f t="shared" ref="M473" si="155">CONCATENATE(D473,F473)</f>
        <v>C</v>
      </c>
      <c r="N473" s="214" t="str">
        <f t="shared" ref="N473" si="156">CONCATENATE(D473,E473,F473)</f>
        <v>CCMP</v>
      </c>
      <c r="O473" s="214" t="str">
        <f t="shared" ref="O473" si="157">CONCATENATE(D473,G473)</f>
        <v>C</v>
      </c>
      <c r="P473" s="214" t="str">
        <f t="shared" ref="P473" si="158">CONCATENATE(D473,E473,G473)</f>
        <v>CCMP</v>
      </c>
    </row>
    <row r="474" spans="1:16" ht="25.5" x14ac:dyDescent="0.35">
      <c r="A474" s="17"/>
      <c r="B474" s="204" t="s">
        <v>587</v>
      </c>
      <c r="C474" s="269" t="s">
        <v>601</v>
      </c>
      <c r="D474" s="23" t="s">
        <v>0</v>
      </c>
      <c r="E474" s="23" t="s">
        <v>271</v>
      </c>
      <c r="F474" s="159"/>
      <c r="G474" s="159"/>
      <c r="H474" s="93"/>
      <c r="I474" s="24"/>
      <c r="J474" s="214"/>
      <c r="K474" s="214" t="str">
        <f t="shared" ref="K474" si="159">CONCATENATE(D474,H474)</f>
        <v>C</v>
      </c>
      <c r="L474" s="214" t="str">
        <f t="shared" ref="L474" si="160">CONCATENATE(E474,H474)</f>
        <v>CMP</v>
      </c>
      <c r="M474" s="214" t="str">
        <f t="shared" ref="M474" si="161">CONCATENATE(D474,F474)</f>
        <v>C</v>
      </c>
      <c r="N474" s="214" t="str">
        <f t="shared" ref="N474" si="162">CONCATENATE(D474,E474,F474)</f>
        <v>CCMP</v>
      </c>
      <c r="O474" s="214" t="str">
        <f t="shared" ref="O474" si="163">CONCATENATE(D474,G474)</f>
        <v>C</v>
      </c>
      <c r="P474" s="214" t="str">
        <f t="shared" ref="P474" si="164">CONCATENATE(D474,E474,G474)</f>
        <v>CCMP</v>
      </c>
    </row>
    <row r="475" spans="1:16" ht="14.25" x14ac:dyDescent="0.45">
      <c r="B475" s="54"/>
      <c r="C475" s="120" t="s">
        <v>294</v>
      </c>
      <c r="D475" s="84"/>
      <c r="H475" s="84"/>
      <c r="I475" s="85"/>
      <c r="J475" s="214"/>
      <c r="K475" s="214" t="str">
        <f t="shared" ref="K475:K477" si="165">CONCATENATE(D475,H475)</f>
        <v/>
      </c>
      <c r="L475" s="214" t="str">
        <f t="shared" ref="L475:L477" si="166">CONCATENATE(E475,H475)</f>
        <v/>
      </c>
      <c r="M475" s="214" t="str">
        <f t="shared" ref="M475:M477" si="167">CONCATENATE(D475,F475)</f>
        <v/>
      </c>
      <c r="N475" s="214" t="str">
        <f t="shared" ref="N475:N477" si="168">CONCATENATE(D475,E475,F475)</f>
        <v/>
      </c>
      <c r="O475" s="214" t="str">
        <f t="shared" ref="O475:O477" si="169">CONCATENATE(D475,G475)</f>
        <v/>
      </c>
      <c r="P475" s="214" t="str">
        <f t="shared" ref="P475:P477" si="170">CONCATENATE(D475,E475,G475)</f>
        <v/>
      </c>
    </row>
    <row r="476" spans="1:16" x14ac:dyDescent="0.35">
      <c r="K476" s="214" t="str">
        <f t="shared" si="165"/>
        <v/>
      </c>
      <c r="L476" s="214" t="str">
        <f t="shared" si="166"/>
        <v/>
      </c>
      <c r="M476" s="214" t="str">
        <f t="shared" si="167"/>
        <v/>
      </c>
      <c r="N476" s="214" t="str">
        <f t="shared" si="168"/>
        <v/>
      </c>
      <c r="O476" s="214" t="str">
        <f t="shared" si="169"/>
        <v/>
      </c>
      <c r="P476" s="214" t="str">
        <f t="shared" si="170"/>
        <v/>
      </c>
    </row>
    <row r="477" spans="1:16" x14ac:dyDescent="0.35">
      <c r="K477" s="214" t="str">
        <f t="shared" si="165"/>
        <v/>
      </c>
      <c r="L477" s="214" t="str">
        <f t="shared" si="166"/>
        <v/>
      </c>
      <c r="M477" s="214" t="str">
        <f t="shared" si="167"/>
        <v/>
      </c>
      <c r="N477" s="214" t="str">
        <f t="shared" si="168"/>
        <v/>
      </c>
      <c r="O477" s="214" t="str">
        <f t="shared" si="169"/>
        <v/>
      </c>
      <c r="P477" s="214" t="str">
        <f t="shared" si="170"/>
        <v/>
      </c>
    </row>
  </sheetData>
  <dataConsolidate/>
  <mergeCells count="109">
    <mergeCell ref="F463:G463"/>
    <mergeCell ref="F464:G464"/>
    <mergeCell ref="C464:E464"/>
    <mergeCell ref="F457:G457"/>
    <mergeCell ref="F458:G458"/>
    <mergeCell ref="F459:G459"/>
    <mergeCell ref="F460:G460"/>
    <mergeCell ref="F461:G461"/>
    <mergeCell ref="F451:G451"/>
    <mergeCell ref="F452:G452"/>
    <mergeCell ref="F453:G453"/>
    <mergeCell ref="F454:G454"/>
    <mergeCell ref="F455:G455"/>
    <mergeCell ref="C8:H8"/>
    <mergeCell ref="F84:G84"/>
    <mergeCell ref="F85:G85"/>
    <mergeCell ref="F86:G86"/>
    <mergeCell ref="F87:G87"/>
    <mergeCell ref="F88:G88"/>
    <mergeCell ref="F90:G90"/>
    <mergeCell ref="F91:G91"/>
    <mergeCell ref="F92:G92"/>
    <mergeCell ref="F75:G75"/>
    <mergeCell ref="F93:G93"/>
    <mergeCell ref="F94:G94"/>
    <mergeCell ref="F97:G97"/>
    <mergeCell ref="F95:G95"/>
    <mergeCell ref="F98:G98"/>
    <mergeCell ref="F134:G134"/>
    <mergeCell ref="F135:G135"/>
    <mergeCell ref="F152:G152"/>
    <mergeCell ref="F153:G153"/>
    <mergeCell ref="F96:G96"/>
    <mergeCell ref="F154:G154"/>
    <mergeCell ref="F177:G177"/>
    <mergeCell ref="F136:G136"/>
    <mergeCell ref="F137:G137"/>
    <mergeCell ref="F138:G138"/>
    <mergeCell ref="F141:G141"/>
    <mergeCell ref="F150:G150"/>
    <mergeCell ref="F180:G180"/>
    <mergeCell ref="F179:G179"/>
    <mergeCell ref="F156:G156"/>
    <mergeCell ref="F140:G140"/>
    <mergeCell ref="F171:G171"/>
    <mergeCell ref="F173:G173"/>
    <mergeCell ref="F174:G174"/>
    <mergeCell ref="F175:G175"/>
    <mergeCell ref="F176:G176"/>
    <mergeCell ref="F157:G157"/>
    <mergeCell ref="F167:G167"/>
    <mergeCell ref="F168:G168"/>
    <mergeCell ref="F169:G169"/>
    <mergeCell ref="F170:G170"/>
    <mergeCell ref="F151:G151"/>
    <mergeCell ref="F191:G191"/>
    <mergeCell ref="F192:G192"/>
    <mergeCell ref="F193:G193"/>
    <mergeCell ref="F194:G194"/>
    <mergeCell ref="F195:G195"/>
    <mergeCell ref="F202:G202"/>
    <mergeCell ref="F203:G203"/>
    <mergeCell ref="F204:G204"/>
    <mergeCell ref="F197:G197"/>
    <mergeCell ref="F198:G198"/>
    <mergeCell ref="F199:G199"/>
    <mergeCell ref="F200:G200"/>
    <mergeCell ref="F201:G201"/>
    <mergeCell ref="F369:G369"/>
    <mergeCell ref="F402:G402"/>
    <mergeCell ref="F360:G360"/>
    <mergeCell ref="F362:G362"/>
    <mergeCell ref="F363:G363"/>
    <mergeCell ref="F364:G364"/>
    <mergeCell ref="F365:G365"/>
    <mergeCell ref="F218:G218"/>
    <mergeCell ref="F219:G219"/>
    <mergeCell ref="F220:G220"/>
    <mergeCell ref="F221:G221"/>
    <mergeCell ref="F222:G222"/>
    <mergeCell ref="F224:G224"/>
    <mergeCell ref="F225:G225"/>
    <mergeCell ref="F226:G226"/>
    <mergeCell ref="F227:G227"/>
    <mergeCell ref="F233:G233"/>
    <mergeCell ref="C450:G450"/>
    <mergeCell ref="F415:G415"/>
    <mergeCell ref="F72:G72"/>
    <mergeCell ref="F73:G73"/>
    <mergeCell ref="F74:G74"/>
    <mergeCell ref="F409:G409"/>
    <mergeCell ref="F410:G410"/>
    <mergeCell ref="F411:G411"/>
    <mergeCell ref="F412:G412"/>
    <mergeCell ref="F414:G414"/>
    <mergeCell ref="F403:G403"/>
    <mergeCell ref="F404:G404"/>
    <mergeCell ref="F405:G405"/>
    <mergeCell ref="F406:G406"/>
    <mergeCell ref="F408:G408"/>
    <mergeCell ref="F366:G366"/>
    <mergeCell ref="F230:G230"/>
    <mergeCell ref="F228:G228"/>
    <mergeCell ref="F231:G231"/>
    <mergeCell ref="F356:G356"/>
    <mergeCell ref="F357:G357"/>
    <mergeCell ref="F358:G358"/>
    <mergeCell ref="F359:G359"/>
    <mergeCell ref="F368:G368"/>
  </mergeCells>
  <phoneticPr fontId="24" type="noConversion"/>
  <conditionalFormatting sqref="F88:G88 F171:G171 F195:G195 F222:G222 F360:G360 F406:G406">
    <cfRule type="cellIs" dxfId="97" priority="92" operator="lessThan">
      <formula>$AB$4</formula>
    </cfRule>
    <cfRule type="cellIs" dxfId="96" priority="123" operator="between">
      <formula>$AB$4</formula>
      <formula>1</formula>
    </cfRule>
  </conditionalFormatting>
  <conditionalFormatting sqref="F94:G94 F177:G177 F201:G201 F228:G228 F366:G366 F412:G412">
    <cfRule type="cellIs" dxfId="95" priority="118" operator="equal">
      <formula>1</formula>
    </cfRule>
    <cfRule type="cellIs" dxfId="94" priority="119" operator="equal">
      <formula>1</formula>
    </cfRule>
    <cfRule type="cellIs" dxfId="93" priority="122" operator="lessThan">
      <formula>1</formula>
    </cfRule>
  </conditionalFormatting>
  <conditionalFormatting sqref="F97:G97 F180:G180 F204:G204 F231:G231 F369:G369 F415:G415">
    <cfRule type="cellIs" dxfId="92" priority="120" operator="equal">
      <formula>"Aprovado"</formula>
    </cfRule>
    <cfRule type="cellIs" dxfId="91" priority="121" operator="equal">
      <formula>"Reprovado"</formula>
    </cfRule>
  </conditionalFormatting>
  <conditionalFormatting sqref="F138:G138">
    <cfRule type="cellIs" dxfId="90" priority="113" operator="lessThan">
      <formula>1</formula>
    </cfRule>
    <cfRule type="cellIs" dxfId="89" priority="114" operator="between">
      <formula>$AB$4</formula>
      <formula>1</formula>
    </cfRule>
  </conditionalFormatting>
  <conditionalFormatting sqref="F141:G141 F157:G157">
    <cfRule type="cellIs" dxfId="88" priority="115" operator="equal">
      <formula>"Reprovado"</formula>
    </cfRule>
    <cfRule type="cellIs" dxfId="87" priority="116" operator="equal">
      <formula>"Aprovado"</formula>
    </cfRule>
  </conditionalFormatting>
  <conditionalFormatting sqref="F154:G154">
    <cfRule type="cellIs" dxfId="86" priority="104" operator="lessThan">
      <formula>1</formula>
    </cfRule>
    <cfRule type="cellIs" dxfId="85" priority="108" operator="between">
      <formula>$AB$4</formula>
      <formula>1</formula>
    </cfRule>
  </conditionalFormatting>
  <conditionalFormatting sqref="F386:G388 F438:H445">
    <cfRule type="cellIs" dxfId="84" priority="28" stopIfTrue="1" operator="equal">
      <formula>"nc"</formula>
    </cfRule>
  </conditionalFormatting>
  <conditionalFormatting sqref="F390:G398">
    <cfRule type="cellIs" dxfId="83" priority="27" stopIfTrue="1" operator="equal">
      <formula>"nc"</formula>
    </cfRule>
  </conditionalFormatting>
  <conditionalFormatting sqref="F455:G455">
    <cfRule type="cellIs" dxfId="82" priority="18" operator="lessThan">
      <formula>$AB$4</formula>
    </cfRule>
    <cfRule type="cellIs" dxfId="81" priority="24" operator="between">
      <formula>$AB$4</formula>
      <formula>1</formula>
    </cfRule>
  </conditionalFormatting>
  <conditionalFormatting sqref="F461:G461">
    <cfRule type="cellIs" dxfId="80" priority="19" operator="equal">
      <formula>1</formula>
    </cfRule>
    <cfRule type="cellIs" dxfId="79" priority="20" operator="equal">
      <formula>1</formula>
    </cfRule>
    <cfRule type="cellIs" dxfId="78" priority="23" operator="lessThan">
      <formula>1</formula>
    </cfRule>
  </conditionalFormatting>
  <conditionalFormatting sqref="F464:G464">
    <cfRule type="cellIs" dxfId="77" priority="21" operator="equal">
      <formula>"Aprovado"</formula>
    </cfRule>
    <cfRule type="cellIs" dxfId="76" priority="22" operator="equal">
      <formula>"Reprovado"</formula>
    </cfRule>
  </conditionalFormatting>
  <conditionalFormatting sqref="F469:G470">
    <cfRule type="cellIs" dxfId="75" priority="10" stopIfTrue="1" operator="equal">
      <formula>"nc"</formula>
    </cfRule>
  </conditionalFormatting>
  <conditionalFormatting sqref="F472:G474">
    <cfRule type="cellIs" dxfId="74" priority="9" stopIfTrue="1" operator="equal">
      <formula>"nc"</formula>
    </cfRule>
  </conditionalFormatting>
  <conditionalFormatting sqref="F374:H379 F381:H384 H417">
    <cfRule type="cellIs" dxfId="73" priority="125" stopIfTrue="1" operator="equal">
      <formula>"nc"</formula>
    </cfRule>
  </conditionalFormatting>
  <conditionalFormatting sqref="F420:H425 F427:H436">
    <cfRule type="cellIs" dxfId="72" priority="30" stopIfTrue="1" operator="equal">
      <formula>"nc"</formula>
    </cfRule>
  </conditionalFormatting>
  <conditionalFormatting sqref="H101:H130 H145:H146 H161:H163 H184:H187 H237:H241 H243:H244 H257:H278 H280 H282 H284:H285 H287:H302 H304:H305 H307:H310 H312:H313 H315:H316 H318:H322 H324:H326 H328:H331 H333:H352 H374:H379 H381:H384">
    <cfRule type="cellIs" dxfId="71" priority="112" operator="equal">
      <formula>"NA"</formula>
    </cfRule>
  </conditionalFormatting>
  <conditionalFormatting sqref="H438:H445 H208:H214 H246:H253 H255 H420:H425 H427:H436">
    <cfRule type="cellIs" dxfId="70" priority="29" operator="equal">
      <formula>"NA"</formula>
    </cfRule>
  </conditionalFormatting>
  <conditionalFormatting sqref="H469:H470 H472:H474">
    <cfRule type="cellIs" dxfId="69" priority="16" operator="equal">
      <formula>"NA"</formula>
    </cfRule>
    <cfRule type="cellIs" dxfId="68" priority="17" stopIfTrue="1" operator="equal">
      <formula>"nc"</formula>
    </cfRule>
  </conditionalFormatting>
  <conditionalFormatting sqref="I61:I69">
    <cfRule type="cellIs" dxfId="67" priority="39" operator="equal">
      <formula>"Reprovado"</formula>
    </cfRule>
    <cfRule type="cellIs" dxfId="66" priority="40" operator="equal">
      <formula>"Aprovado"</formula>
    </cfRule>
  </conditionalFormatting>
  <conditionalFormatting sqref="I70:J70">
    <cfRule type="cellIs" dxfId="65" priority="38" operator="equal">
      <formula>"APROVADO"</formula>
    </cfRule>
    <cfRule type="cellIs" dxfId="64" priority="37" operator="equal">
      <formula>"REPROVADO"</formula>
    </cfRule>
  </conditionalFormatting>
  <conditionalFormatting sqref="J61:J68">
    <cfRule type="cellIs" dxfId="63" priority="2" operator="equal">
      <formula>"Aprovado"</formula>
    </cfRule>
    <cfRule type="cellIs" dxfId="62" priority="1" operator="equal">
      <formula>"Reprovado"</formula>
    </cfRule>
  </conditionalFormatting>
  <dataValidations disablePrompts="1" count="18">
    <dataValidation type="whole" operator="greaterThan" allowBlank="1" showInputMessage="1" showErrorMessage="1" errorTitle="Número do Processo" error="Campo obrigatoriamente númerico!!" sqref="I7" xr:uid="{00000000-0002-0000-0000-000000000000}">
      <formula1>0</formula1>
    </dataValidation>
    <dataValidation type="whole" operator="greaterThan" allowBlank="1" showInputMessage="1" showErrorMessage="1" errorTitle="Área total da unidade produtiva" error="Campo obrigatoriamente númerico !!" sqref="I34" xr:uid="{00000000-0002-0000-0000-000001000000}">
      <formula1>0</formula1>
    </dataValidation>
    <dataValidation type="date" allowBlank="1" showInputMessage="1" showErrorMessage="1" errorTitle="Previsão para término da safra" error="Data fora da Safra!!" sqref="I38" xr:uid="{00000000-0002-0000-0000-000002000000}">
      <formula1>I37</formula1>
      <formula2>117974</formula2>
    </dataValidation>
    <dataValidation type="whole" operator="greaterThan" allowBlank="1" showInputMessage="1" showErrorMessage="1" errorTitle="Total de empr. entrevistados" error="Campo Obrigatoriamente númerico!!" sqref="I49" xr:uid="{00000000-0002-0000-0000-000003000000}">
      <formula1>-1</formula1>
    </dataValidation>
    <dataValidation type="whole" operator="greaterThan" allowBlank="1" showInputMessage="1" showErrorMessage="1" errorTitle="Previsão de área plantada" error="Campo obrigatoriamente númerico !!" sqref="I35" xr:uid="{00000000-0002-0000-0000-000005000000}">
      <formula1>0</formula1>
    </dataValidation>
    <dataValidation type="date" allowBlank="1" showInputMessage="1" showErrorMessage="1" errorTitle="Previsão para o início da safra" error="Data fora da Safra!!" sqref="I36" xr:uid="{00000000-0002-0000-0000-000006000000}">
      <formula1>29221</formula1>
      <formula2>117974</formula2>
    </dataValidation>
    <dataValidation type="date" allowBlank="1" showInputMessage="1" showErrorMessage="1" errorTitle="Previsão para inicio da colheita" error="Data fora da Safra!!" sqref="I37" xr:uid="{00000000-0002-0000-0000-000007000000}">
      <formula1>I36</formula1>
      <formula2>117974</formula2>
    </dataValidation>
    <dataValidation type="whole" operator="greaterThan" allowBlank="1" showInputMessage="1" showErrorMessage="1" errorTitle="Total de empregados" error="Campo Obrigatoriamente númerico!!" sqref="I39" xr:uid="{00000000-0002-0000-0000-000008000000}">
      <formula1>-1</formula1>
    </dataValidation>
    <dataValidation type="whole" operator="greaterThan" allowBlank="1" showInputMessage="1" showErrorMessage="1" errorTitle="Total de empregados homens" error="Campo Obrigatoriamente númerico!!" sqref="I40" xr:uid="{00000000-0002-0000-0000-000009000000}">
      <formula1>-1</formula1>
    </dataValidation>
    <dataValidation type="whole" operator="greaterThan" allowBlank="1" showInputMessage="1" showErrorMessage="1" errorTitle="Total de empregados mulheres" error="Campo Obrigatoriamente númerico!!" sqref="I41" xr:uid="{00000000-0002-0000-0000-00000A000000}">
      <formula1>-1</formula1>
    </dataValidation>
    <dataValidation type="whole" operator="greaterThan" allowBlank="1" showInputMessage="1" showErrorMessage="1" errorTitle="Total de empregados menores" error="Campo Obrigatoriamente númerico!!" sqref="I42" xr:uid="{00000000-0002-0000-0000-00000B000000}">
      <formula1>-1</formula1>
    </dataValidation>
    <dataValidation type="whole" operator="greaterThan" allowBlank="1" showInputMessage="1" showErrorMessage="1" errorTitle="Total de empregados aprendizes" error="Campo Obrigatoriamente númerico!!" sqref="I43" xr:uid="{00000000-0002-0000-0000-00000C000000}">
      <formula1>-1</formula1>
    </dataValidation>
    <dataValidation type="whole" operator="greaterThan" allowBlank="1" showInputMessage="1" showErrorMessage="1" errorTitle="Total de empregados deficientes " error="Campo Obrigatoriamente númerico!!" sqref="I44" xr:uid="{00000000-0002-0000-0000-00000D000000}">
      <formula1>-1</formula1>
    </dataValidation>
    <dataValidation type="whole" operator="greaterThan" allowBlank="1" showInputMessage="1" showErrorMessage="1" errorTitle="Total de empr. inderteminados" error="Campo Obrigatoriamente númerico!!" sqref="I45" xr:uid="{00000000-0002-0000-0000-00000E000000}">
      <formula1>-1</formula1>
    </dataValidation>
    <dataValidation type="whole" operator="greaterThan" allowBlank="1" showInputMessage="1" showErrorMessage="1" errorTitle="Total de empregados experiência" error="Campo Obrigatoriamente númerico!!" sqref="I46" xr:uid="{00000000-0002-0000-0000-00000F000000}">
      <formula1>-1</formula1>
    </dataValidation>
    <dataValidation type="whole" operator="greaterThan" allowBlank="1" showInputMessage="1" showErrorMessage="1" errorTitle="Total de empregados safra" error="Campo Obrigatoriamente númerico!!" sqref="I47" xr:uid="{00000000-0002-0000-0000-000010000000}">
      <formula1>-1</formula1>
    </dataValidation>
    <dataValidation type="whole" operator="greaterThan" allowBlank="1" showInputMessage="1" showErrorMessage="1" errorTitle="Total de empregados autônomos" error="Campo Obrigatoriamente númerico!!" sqref="I48" xr:uid="{00000000-0002-0000-0000-000011000000}">
      <formula1>-1</formula1>
    </dataValidation>
    <dataValidation type="whole" allowBlank="1" showInputMessage="1" showErrorMessage="1" sqref="I10" xr:uid="{00000000-0002-0000-0000-000012000000}">
      <formula1>0</formula1>
      <formula2>99999999999999</formula2>
    </dataValidation>
  </dataValidations>
  <hyperlinks>
    <hyperlink ref="C147" location="'Lista VDP'!B59" display="VOLTAR AO TOPO &gt;&gt;" xr:uid="{00000000-0004-0000-0000-000001000000}"/>
    <hyperlink ref="C164" location="'Lista VDP'!B59" display="VOLTAR AO TOPO &gt;&gt;" xr:uid="{00000000-0004-0000-0000-000002000000}"/>
    <hyperlink ref="C215" location="'Lista VDP'!B59" display="VOLTAR AO TOPO &gt;&gt;" xr:uid="{00000000-0004-0000-0000-000003000000}"/>
    <hyperlink ref="C353" location="'Lista VDP'!B59" display="VOLTAR AO TOPO &gt;&gt;" xr:uid="{00000000-0004-0000-0000-000004000000}"/>
    <hyperlink ref="C399" location="'Lista VDP'!B59" display="VOLTAR AO TOPO &gt;&gt;" xr:uid="{00000000-0004-0000-0000-000005000000}"/>
    <hyperlink ref="C446" location="'Lista VDP'!B59" display="VOLTAR AO TOPO &gt;&gt;" xr:uid="{00000000-0004-0000-0000-000006000000}"/>
    <hyperlink ref="C188" location="'Lista VDP'!B59" display="VOLTAR AO TOPO &gt;&gt;" xr:uid="{00000000-0004-0000-0000-000007000000}"/>
    <hyperlink ref="C61" location="'Lista VDP'!B80" display="1. Contrato de Trabalho" xr:uid="{00000000-0004-0000-0000-000008000000}"/>
    <hyperlink ref="C131" location="'Lista VDP'!B59" display="VOLTAR AO TOPO &gt;&gt;" xr:uid="{00000000-0004-0000-0000-000000000000}"/>
    <hyperlink ref="C475" location="'Lista VDP'!B59" display="VOLTAR AO TOPO &gt;&gt;" xr:uid="{88BCEBA4-0C60-4077-82F6-4E2A2A14DF76}"/>
  </hyperlinks>
  <pageMargins left="0.39370078740157483" right="0.39370078740157483" top="0.78740157480314965" bottom="0.78740157480314965" header="0.31496062992125984" footer="0.31496062992125984"/>
  <pageSetup paperSize="9" scale="70" orientation="landscape" horizontalDpi="4294967292" verticalDpi="4294967292" r:id="rId1"/>
  <rowBreaks count="1" manualBreakCount="1">
    <brk id="81" max="16383" man="1"/>
  </rowBreaks>
  <colBreaks count="1" manualBreakCount="1">
    <brk id="9" max="1048575" man="1"/>
  </col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13000000}">
          <x14:formula1>
            <xm:f>Configuracao!$F$3:$F$9</xm:f>
          </x14:formula1>
          <xm:sqref>I8</xm:sqref>
        </x14:dataValidation>
      </x14:dataValidations>
    </ext>
    <ext xmlns:mx="http://schemas.microsoft.com/office/mac/excel/2008/main" uri="{64002731-A6B0-56B0-2670-7721B7C09600}">
      <mx:PLV Mode="0" OnePage="0" WScale="48"/>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412B0-D5B7-46C1-9788-274AB594E192}">
  <dimension ref="A1:AE473"/>
  <sheetViews>
    <sheetView showGridLines="0" tabSelected="1" topLeftCell="C433" zoomScale="80" zoomScaleNormal="80" zoomScalePageLayoutView="150" workbookViewId="0">
      <selection activeCell="AA1" sqref="AA1:AE1048576"/>
    </sheetView>
  </sheetViews>
  <sheetFormatPr defaultColWidth="8.86328125" defaultRowHeight="12.75" x14ac:dyDescent="0.35"/>
  <cols>
    <col min="1" max="1" width="8.86328125" style="1"/>
    <col min="2" max="2" width="6.73046875" style="46" customWidth="1"/>
    <col min="3" max="3" width="96.86328125" style="3" bestFit="1" customWidth="1"/>
    <col min="4" max="4" width="4.73046875" style="54" customWidth="1"/>
    <col min="5" max="5" width="7.1328125" style="98" bestFit="1" customWidth="1"/>
    <col min="6" max="6" width="10.265625" style="54" customWidth="1"/>
    <col min="7" max="7" width="7.73046875" style="54" customWidth="1"/>
    <col min="8" max="8" width="4.73046875" style="54" customWidth="1"/>
    <col min="9" max="9" width="55.265625" style="8" customWidth="1"/>
    <col min="10" max="10" width="14.265625" style="9" customWidth="1"/>
    <col min="11" max="11" width="2.3984375" style="214" hidden="1" customWidth="1"/>
    <col min="12" max="12" width="6.1328125" style="214" hidden="1" customWidth="1"/>
    <col min="13" max="13" width="10.1328125" style="214" hidden="1" customWidth="1"/>
    <col min="14" max="14" width="13.3984375" style="214" hidden="1" customWidth="1"/>
    <col min="15" max="15" width="13.73046875" style="214" hidden="1" customWidth="1"/>
    <col min="16" max="16" width="17.73046875" style="214" hidden="1" customWidth="1"/>
    <col min="17" max="19" width="5.3984375" style="210" customWidth="1"/>
    <col min="20" max="25" width="8.86328125" style="210" customWidth="1"/>
    <col min="26" max="26" width="8.86328125" style="9" customWidth="1"/>
    <col min="27" max="27" width="12.86328125" style="9" customWidth="1"/>
    <col min="28" max="28" width="16.1328125" style="267" customWidth="1"/>
    <col min="29" max="31" width="8.86328125" style="9"/>
    <col min="32" max="16384" width="8.86328125" style="1"/>
  </cols>
  <sheetData>
    <row r="1" spans="2:31" ht="44.25" customHeight="1" x14ac:dyDescent="0.35">
      <c r="AB1" s="266" t="s">
        <v>496</v>
      </c>
    </row>
    <row r="2" spans="2:31" ht="44.25" customHeight="1" x14ac:dyDescent="0.35">
      <c r="AB2" s="267">
        <v>4</v>
      </c>
    </row>
    <row r="3" spans="2:31" ht="259.5" customHeight="1" x14ac:dyDescent="0.35"/>
    <row r="4" spans="2:31" s="7" customFormat="1" ht="21" customHeight="1" x14ac:dyDescent="0.35">
      <c r="B4" s="81"/>
      <c r="C4" s="73" t="s">
        <v>307</v>
      </c>
      <c r="E4" s="4"/>
      <c r="F4" s="4"/>
      <c r="G4" s="4"/>
      <c r="H4" s="54"/>
      <c r="I4" s="5"/>
      <c r="J4" s="6"/>
      <c r="K4" s="215"/>
      <c r="L4" s="215"/>
      <c r="M4" s="215"/>
      <c r="N4" s="215"/>
      <c r="O4" s="215"/>
      <c r="P4" s="215"/>
      <c r="Q4" s="211"/>
      <c r="R4" s="211"/>
      <c r="S4" s="211"/>
      <c r="T4" s="211"/>
      <c r="U4" s="211"/>
      <c r="V4" s="211"/>
      <c r="W4" s="211"/>
      <c r="X4" s="211"/>
      <c r="Y4" s="211"/>
      <c r="Z4" s="6"/>
      <c r="AA4" s="6"/>
      <c r="AB4" s="268">
        <f>IF(AB2=1,0.845,IF(AB2=2,0.865,IF(AB2=3,0.885,0.895)))</f>
        <v>0.89500000000000002</v>
      </c>
      <c r="AC4" s="6"/>
      <c r="AD4" s="6"/>
      <c r="AE4" s="6"/>
    </row>
    <row r="5" spans="2:31" s="7" customFormat="1" ht="13.5" x14ac:dyDescent="0.35">
      <c r="B5" s="40"/>
      <c r="C5" s="73"/>
      <c r="E5" s="4"/>
      <c r="F5" s="4"/>
      <c r="G5" s="4"/>
      <c r="H5" s="54"/>
      <c r="I5" s="5"/>
      <c r="J5" s="6"/>
      <c r="K5" s="215"/>
      <c r="L5" s="215"/>
      <c r="M5" s="215"/>
      <c r="N5" s="215"/>
      <c r="O5" s="215"/>
      <c r="P5" s="215"/>
      <c r="Q5" s="211"/>
      <c r="R5" s="211"/>
      <c r="S5" s="211"/>
      <c r="T5" s="211"/>
      <c r="U5" s="211"/>
      <c r="V5" s="211"/>
      <c r="W5" s="211"/>
      <c r="X5" s="211"/>
      <c r="Y5" s="211"/>
      <c r="Z5" s="6"/>
      <c r="AA5" s="6"/>
      <c r="AB5" s="268">
        <f>AB4+1</f>
        <v>1.895</v>
      </c>
      <c r="AC5" s="6"/>
      <c r="AD5" s="6"/>
      <c r="AE5" s="6"/>
    </row>
    <row r="6" spans="2:31" s="7" customFormat="1" ht="13.5" x14ac:dyDescent="0.35">
      <c r="B6" s="18" t="s">
        <v>286</v>
      </c>
      <c r="C6" s="73" t="s">
        <v>493</v>
      </c>
      <c r="E6" s="4"/>
      <c r="F6" s="4"/>
      <c r="G6" s="4"/>
      <c r="H6" s="54"/>
      <c r="I6" s="5"/>
      <c r="J6" s="6"/>
      <c r="K6" s="215"/>
      <c r="L6" s="215"/>
      <c r="M6" s="215"/>
      <c r="N6" s="215"/>
      <c r="O6" s="215"/>
      <c r="P6" s="215"/>
      <c r="Q6" s="211"/>
      <c r="R6" s="211"/>
      <c r="S6" s="211"/>
      <c r="T6" s="211"/>
      <c r="U6" s="211"/>
      <c r="V6" s="211"/>
      <c r="W6" s="211"/>
      <c r="X6" s="211"/>
      <c r="Y6" s="211"/>
      <c r="Z6" s="6"/>
      <c r="AA6" s="6"/>
      <c r="AB6" s="109"/>
      <c r="AC6" s="6"/>
      <c r="AD6" s="6"/>
      <c r="AE6" s="6"/>
    </row>
    <row r="7" spans="2:31" s="7" customFormat="1" ht="13.5" x14ac:dyDescent="0.45">
      <c r="B7" s="178" t="s">
        <v>168</v>
      </c>
      <c r="C7" s="111" t="s">
        <v>332</v>
      </c>
      <c r="D7" s="77"/>
      <c r="E7" s="64"/>
      <c r="F7" s="179"/>
      <c r="G7" s="179"/>
      <c r="H7" s="110"/>
      <c r="I7" s="123"/>
      <c r="J7" s="6"/>
      <c r="K7" s="215"/>
      <c r="L7" s="215"/>
      <c r="M7" s="215"/>
      <c r="N7" s="215"/>
      <c r="O7" s="215"/>
      <c r="P7" s="215"/>
      <c r="Q7" s="211"/>
      <c r="R7" s="211"/>
      <c r="S7" s="211"/>
      <c r="T7" s="211"/>
      <c r="U7" s="211"/>
      <c r="V7" s="211"/>
      <c r="W7" s="211"/>
      <c r="X7" s="211"/>
      <c r="Y7" s="211"/>
      <c r="Z7" s="6"/>
      <c r="AA7" s="6"/>
      <c r="AB7" s="109" t="s">
        <v>339</v>
      </c>
      <c r="AC7" s="6"/>
      <c r="AD7" s="6"/>
      <c r="AE7" s="6"/>
    </row>
    <row r="8" spans="2:31" s="7" customFormat="1" ht="13.5" x14ac:dyDescent="0.45">
      <c r="B8" s="178" t="s">
        <v>169</v>
      </c>
      <c r="C8" s="295" t="s">
        <v>333</v>
      </c>
      <c r="D8" s="296"/>
      <c r="E8" s="296"/>
      <c r="F8" s="296"/>
      <c r="G8" s="296"/>
      <c r="H8" s="297"/>
      <c r="I8" s="123"/>
      <c r="J8" s="6"/>
      <c r="K8" s="215"/>
      <c r="L8" s="215"/>
      <c r="M8" s="215"/>
      <c r="N8" s="215"/>
      <c r="O8" s="215"/>
      <c r="P8" s="215"/>
      <c r="Q8" s="211"/>
      <c r="R8" s="211"/>
      <c r="S8" s="211"/>
      <c r="T8" s="211"/>
      <c r="U8" s="211"/>
      <c r="V8" s="211"/>
      <c r="W8" s="211"/>
      <c r="X8" s="211"/>
      <c r="Y8" s="211"/>
      <c r="Z8" s="6"/>
      <c r="AA8" s="6"/>
      <c r="AB8" s="109" t="s">
        <v>339</v>
      </c>
      <c r="AC8" s="6"/>
      <c r="AD8" s="6"/>
      <c r="AE8" s="6"/>
    </row>
    <row r="9" spans="2:31" s="7" customFormat="1" ht="13.5" x14ac:dyDescent="0.45">
      <c r="B9" s="178" t="s">
        <v>170</v>
      </c>
      <c r="C9" s="111" t="s">
        <v>334</v>
      </c>
      <c r="D9" s="77"/>
      <c r="E9" s="64"/>
      <c r="F9" s="179"/>
      <c r="G9" s="179"/>
      <c r="H9" s="110"/>
      <c r="I9" s="123"/>
      <c r="J9" s="6"/>
      <c r="K9" s="215"/>
      <c r="L9" s="215"/>
      <c r="M9" s="215"/>
      <c r="N9" s="215"/>
      <c r="O9" s="215"/>
      <c r="P9" s="215"/>
      <c r="Q9" s="211"/>
      <c r="R9" s="211"/>
      <c r="S9" s="211"/>
      <c r="T9" s="211"/>
      <c r="U9" s="211"/>
      <c r="V9" s="211"/>
      <c r="W9" s="211"/>
      <c r="X9" s="211"/>
      <c r="Y9" s="211"/>
      <c r="Z9" s="6"/>
      <c r="AA9" s="6"/>
      <c r="AB9" s="109" t="s">
        <v>339</v>
      </c>
      <c r="AC9" s="6"/>
      <c r="AD9" s="6"/>
      <c r="AE9" s="6"/>
    </row>
    <row r="10" spans="2:31" s="7" customFormat="1" ht="13.5" x14ac:dyDescent="0.45">
      <c r="B10" s="178" t="s">
        <v>171</v>
      </c>
      <c r="C10" s="111" t="s">
        <v>357</v>
      </c>
      <c r="D10" s="77"/>
      <c r="E10" s="64"/>
      <c r="F10" s="179"/>
      <c r="G10" s="179"/>
      <c r="H10" s="110"/>
      <c r="I10" s="165"/>
      <c r="J10" s="6"/>
      <c r="K10" s="215"/>
      <c r="L10" s="215"/>
      <c r="M10" s="215"/>
      <c r="N10" s="215"/>
      <c r="O10" s="215"/>
      <c r="P10" s="215"/>
      <c r="Q10" s="211"/>
      <c r="R10" s="211"/>
      <c r="S10" s="211"/>
      <c r="T10" s="211"/>
      <c r="U10" s="211"/>
      <c r="V10" s="211"/>
      <c r="W10" s="211"/>
      <c r="X10" s="211"/>
      <c r="Y10" s="211"/>
      <c r="Z10" s="6"/>
      <c r="AA10" s="6"/>
      <c r="AB10" s="109" t="s">
        <v>339</v>
      </c>
      <c r="AC10" s="6"/>
      <c r="AD10" s="6"/>
      <c r="AE10" s="6"/>
    </row>
    <row r="11" spans="2:31" s="7" customFormat="1" ht="13.5" x14ac:dyDescent="0.45">
      <c r="B11" s="178" t="s">
        <v>172</v>
      </c>
      <c r="C11" s="111" t="s">
        <v>529</v>
      </c>
      <c r="D11" s="77"/>
      <c r="E11" s="64"/>
      <c r="F11" s="179"/>
      <c r="G11" s="179"/>
      <c r="H11" s="110"/>
      <c r="I11" s="123"/>
      <c r="J11" s="6"/>
      <c r="K11" s="215"/>
      <c r="L11" s="215"/>
      <c r="M11" s="215"/>
      <c r="N11" s="215"/>
      <c r="O11" s="215"/>
      <c r="P11" s="215"/>
      <c r="Q11" s="211"/>
      <c r="R11" s="211"/>
      <c r="S11" s="211"/>
      <c r="T11" s="211"/>
      <c r="U11" s="211"/>
      <c r="V11" s="211"/>
      <c r="W11" s="211"/>
      <c r="X11" s="211"/>
      <c r="Y11" s="211"/>
      <c r="Z11" s="6"/>
      <c r="AA11" s="6"/>
      <c r="AB11" s="109"/>
      <c r="AC11" s="6"/>
      <c r="AD11" s="6"/>
      <c r="AE11" s="6"/>
    </row>
    <row r="12" spans="2:31" s="7" customFormat="1" ht="13.5" x14ac:dyDescent="0.45">
      <c r="B12" s="178" t="s">
        <v>173</v>
      </c>
      <c r="C12" s="111" t="s">
        <v>351</v>
      </c>
      <c r="D12" s="77"/>
      <c r="E12" s="64"/>
      <c r="F12" s="179"/>
      <c r="G12" s="179"/>
      <c r="H12" s="110"/>
      <c r="I12" s="123"/>
      <c r="J12" s="6"/>
      <c r="K12" s="215"/>
      <c r="L12" s="215"/>
      <c r="M12" s="215"/>
      <c r="N12" s="215"/>
      <c r="O12" s="215"/>
      <c r="P12" s="215"/>
      <c r="Q12" s="211"/>
      <c r="R12" s="211"/>
      <c r="S12" s="211"/>
      <c r="T12" s="211"/>
      <c r="U12" s="211"/>
      <c r="V12" s="211"/>
      <c r="W12" s="211"/>
      <c r="X12" s="211"/>
      <c r="Y12" s="211"/>
      <c r="Z12" s="6"/>
      <c r="AA12" s="6"/>
      <c r="AB12" s="109"/>
      <c r="AC12" s="6"/>
      <c r="AD12" s="6"/>
      <c r="AE12" s="6"/>
    </row>
    <row r="13" spans="2:31" s="7" customFormat="1" ht="13.5" x14ac:dyDescent="0.45">
      <c r="B13" s="178" t="s">
        <v>174</v>
      </c>
      <c r="C13" s="111" t="s">
        <v>352</v>
      </c>
      <c r="D13" s="77"/>
      <c r="E13" s="64"/>
      <c r="F13" s="179"/>
      <c r="G13" s="179"/>
      <c r="H13" s="110"/>
      <c r="I13" s="123"/>
      <c r="J13" s="6"/>
      <c r="K13" s="215"/>
      <c r="L13" s="215"/>
      <c r="M13" s="215"/>
      <c r="N13" s="215"/>
      <c r="O13" s="215"/>
      <c r="P13" s="215"/>
      <c r="Q13" s="211"/>
      <c r="R13" s="211"/>
      <c r="S13" s="211"/>
      <c r="T13" s="211"/>
      <c r="U13" s="211"/>
      <c r="V13" s="211"/>
      <c r="W13" s="211"/>
      <c r="X13" s="211"/>
      <c r="Y13" s="211"/>
      <c r="Z13" s="6"/>
      <c r="AA13" s="6"/>
      <c r="AB13" s="109" t="s">
        <v>339</v>
      </c>
      <c r="AC13" s="6"/>
      <c r="AD13" s="6"/>
      <c r="AE13" s="6"/>
    </row>
    <row r="14" spans="2:31" s="7" customFormat="1" ht="13.5" x14ac:dyDescent="0.45">
      <c r="B14" s="178" t="s">
        <v>175</v>
      </c>
      <c r="C14" s="111" t="s">
        <v>295</v>
      </c>
      <c r="D14" s="77"/>
      <c r="E14" s="64"/>
      <c r="F14" s="179"/>
      <c r="G14" s="179"/>
      <c r="H14" s="110"/>
      <c r="I14" s="123"/>
      <c r="J14" s="6"/>
      <c r="K14" s="215"/>
      <c r="L14" s="215"/>
      <c r="M14" s="215"/>
      <c r="N14" s="215"/>
      <c r="O14" s="215"/>
      <c r="P14" s="215"/>
      <c r="Q14" s="211"/>
      <c r="R14" s="211"/>
      <c r="S14" s="211"/>
      <c r="T14" s="211"/>
      <c r="U14" s="211"/>
      <c r="V14" s="211"/>
      <c r="W14" s="211"/>
      <c r="X14" s="211"/>
      <c r="Y14" s="211"/>
      <c r="Z14" s="6"/>
      <c r="AA14" s="6"/>
      <c r="AB14" s="109"/>
      <c r="AC14" s="6"/>
      <c r="AD14" s="6"/>
      <c r="AE14" s="6"/>
    </row>
    <row r="15" spans="2:31" s="7" customFormat="1" ht="13.5" x14ac:dyDescent="0.45">
      <c r="B15" s="178" t="s">
        <v>176</v>
      </c>
      <c r="C15" s="111" t="s">
        <v>530</v>
      </c>
      <c r="D15" s="77"/>
      <c r="E15" s="64"/>
      <c r="F15" s="179"/>
      <c r="G15" s="179"/>
      <c r="H15" s="110"/>
      <c r="I15" s="123"/>
      <c r="J15" s="6"/>
      <c r="K15" s="215"/>
      <c r="L15" s="215"/>
      <c r="M15" s="215"/>
      <c r="N15" s="215"/>
      <c r="O15" s="215"/>
      <c r="P15" s="215"/>
      <c r="Q15" s="211"/>
      <c r="R15" s="211"/>
      <c r="S15" s="211"/>
      <c r="T15" s="211"/>
      <c r="U15" s="211"/>
      <c r="V15" s="211"/>
      <c r="W15" s="211"/>
      <c r="X15" s="211"/>
      <c r="Y15" s="211"/>
      <c r="Z15" s="6"/>
      <c r="AA15" s="6"/>
      <c r="AB15" s="109"/>
      <c r="AC15" s="6"/>
      <c r="AD15" s="6"/>
      <c r="AE15" s="6"/>
    </row>
    <row r="16" spans="2:31" s="7" customFormat="1" ht="13.5" x14ac:dyDescent="0.45">
      <c r="B16" s="178" t="s">
        <v>177</v>
      </c>
      <c r="C16" s="111" t="s">
        <v>335</v>
      </c>
      <c r="D16" s="77"/>
      <c r="E16" s="64"/>
      <c r="F16" s="179"/>
      <c r="G16" s="179"/>
      <c r="H16" s="110"/>
      <c r="I16" s="123"/>
      <c r="J16" s="6"/>
      <c r="K16" s="215"/>
      <c r="L16" s="215"/>
      <c r="M16" s="215"/>
      <c r="N16" s="215"/>
      <c r="O16" s="215"/>
      <c r="P16" s="215"/>
      <c r="Q16" s="211"/>
      <c r="R16" s="211"/>
      <c r="S16" s="211"/>
      <c r="T16" s="211"/>
      <c r="U16" s="211"/>
      <c r="V16" s="211"/>
      <c r="W16" s="211"/>
      <c r="X16" s="211"/>
      <c r="Y16" s="211"/>
      <c r="Z16" s="6"/>
      <c r="AA16" s="6"/>
      <c r="AB16" s="109" t="s">
        <v>339</v>
      </c>
      <c r="AC16" s="6"/>
      <c r="AD16" s="6"/>
      <c r="AE16" s="6"/>
    </row>
    <row r="17" spans="2:31" s="7" customFormat="1" ht="13.5" x14ac:dyDescent="0.45">
      <c r="B17" s="178" t="s">
        <v>296</v>
      </c>
      <c r="C17" s="111" t="s">
        <v>531</v>
      </c>
      <c r="D17" s="77"/>
      <c r="E17" s="64"/>
      <c r="F17" s="179"/>
      <c r="G17" s="179"/>
      <c r="H17" s="110"/>
      <c r="I17" s="123"/>
      <c r="J17" s="6"/>
      <c r="K17" s="215"/>
      <c r="L17" s="215"/>
      <c r="M17" s="215"/>
      <c r="N17" s="215"/>
      <c r="O17" s="215"/>
      <c r="P17" s="215"/>
      <c r="Q17" s="211"/>
      <c r="R17" s="211"/>
      <c r="S17" s="211"/>
      <c r="T17" s="211"/>
      <c r="U17" s="211"/>
      <c r="V17" s="211"/>
      <c r="W17" s="211"/>
      <c r="X17" s="211"/>
      <c r="Y17" s="211"/>
      <c r="Z17" s="6"/>
      <c r="AA17" s="6"/>
      <c r="AB17" s="109" t="s">
        <v>339</v>
      </c>
      <c r="AC17" s="6"/>
      <c r="AD17" s="6"/>
      <c r="AE17" s="6"/>
    </row>
    <row r="18" spans="2:31" s="7" customFormat="1" ht="13.5" x14ac:dyDescent="0.45">
      <c r="B18" s="178" t="s">
        <v>297</v>
      </c>
      <c r="C18" s="111" t="s">
        <v>532</v>
      </c>
      <c r="D18" s="77"/>
      <c r="E18" s="64"/>
      <c r="F18" s="179"/>
      <c r="G18" s="179"/>
      <c r="H18" s="110"/>
      <c r="I18" s="123"/>
      <c r="J18" s="6"/>
      <c r="K18" s="215"/>
      <c r="L18" s="215"/>
      <c r="M18" s="215"/>
      <c r="N18" s="215"/>
      <c r="O18" s="215"/>
      <c r="P18" s="215"/>
      <c r="Q18" s="211"/>
      <c r="R18" s="211"/>
      <c r="S18" s="211"/>
      <c r="T18" s="211"/>
      <c r="U18" s="211"/>
      <c r="V18" s="211"/>
      <c r="W18" s="211"/>
      <c r="X18" s="211"/>
      <c r="Y18" s="211"/>
      <c r="Z18" s="6"/>
      <c r="AA18" s="6"/>
      <c r="AB18" s="109" t="s">
        <v>339</v>
      </c>
      <c r="AC18" s="6"/>
      <c r="AD18" s="6"/>
      <c r="AE18" s="6"/>
    </row>
    <row r="19" spans="2:31" s="7" customFormat="1" ht="13.5" x14ac:dyDescent="0.35">
      <c r="B19" s="18"/>
      <c r="C19" s="73"/>
      <c r="E19" s="4"/>
      <c r="F19" s="4"/>
      <c r="G19" s="4"/>
      <c r="H19" s="54"/>
      <c r="I19" s="5"/>
      <c r="J19" s="6"/>
      <c r="K19" s="215"/>
      <c r="L19" s="215"/>
      <c r="M19" s="215"/>
      <c r="N19" s="215"/>
      <c r="O19" s="215"/>
      <c r="P19" s="215"/>
      <c r="Q19" s="211"/>
      <c r="R19" s="211"/>
      <c r="S19" s="211"/>
      <c r="T19" s="211"/>
      <c r="U19" s="211"/>
      <c r="V19" s="211"/>
      <c r="W19" s="211"/>
      <c r="X19" s="211"/>
      <c r="Y19" s="211"/>
      <c r="Z19" s="6"/>
      <c r="AA19" s="6"/>
      <c r="AB19" s="109"/>
      <c r="AC19" s="6"/>
      <c r="AD19" s="6"/>
      <c r="AE19" s="6"/>
    </row>
    <row r="20" spans="2:31" s="7" customFormat="1" ht="13.5" x14ac:dyDescent="0.35">
      <c r="B20" s="18" t="s">
        <v>287</v>
      </c>
      <c r="C20" s="78" t="s">
        <v>494</v>
      </c>
      <c r="E20" s="4"/>
      <c r="F20" s="4"/>
      <c r="G20" s="4"/>
      <c r="H20" s="54"/>
      <c r="I20" s="5"/>
      <c r="J20" s="6"/>
      <c r="K20" s="215"/>
      <c r="L20" s="215"/>
      <c r="M20" s="215"/>
      <c r="N20" s="215"/>
      <c r="O20" s="215"/>
      <c r="P20" s="215"/>
      <c r="Q20" s="211"/>
      <c r="R20" s="211"/>
      <c r="S20" s="211"/>
      <c r="T20" s="211"/>
      <c r="U20" s="211"/>
      <c r="V20" s="211"/>
      <c r="W20" s="211"/>
      <c r="X20" s="211"/>
      <c r="Y20" s="211"/>
      <c r="Z20" s="6"/>
      <c r="AA20" s="6"/>
      <c r="AB20" s="109"/>
      <c r="AC20" s="6"/>
      <c r="AD20" s="6"/>
      <c r="AE20" s="6"/>
    </row>
    <row r="21" spans="2:31" s="7" customFormat="1" ht="13.5" x14ac:dyDescent="0.45">
      <c r="B21" s="76" t="s">
        <v>178</v>
      </c>
      <c r="C21" s="111" t="s">
        <v>336</v>
      </c>
      <c r="D21" s="77"/>
      <c r="E21" s="75"/>
      <c r="F21" s="75"/>
      <c r="G21" s="75"/>
      <c r="H21" s="110"/>
      <c r="I21" s="123"/>
      <c r="J21" s="6"/>
      <c r="K21" s="215"/>
      <c r="L21" s="215"/>
      <c r="M21" s="215"/>
      <c r="N21" s="215"/>
      <c r="O21" s="215"/>
      <c r="P21" s="215"/>
      <c r="Q21" s="211"/>
      <c r="R21" s="211"/>
      <c r="S21" s="211"/>
      <c r="T21" s="211"/>
      <c r="U21" s="211"/>
      <c r="V21" s="211"/>
      <c r="W21" s="211"/>
      <c r="X21" s="211"/>
      <c r="Y21" s="211"/>
      <c r="Z21" s="6"/>
      <c r="AA21" s="6"/>
      <c r="AB21" s="109" t="s">
        <v>339</v>
      </c>
      <c r="AC21" s="6"/>
      <c r="AD21" s="6"/>
      <c r="AE21" s="6"/>
    </row>
    <row r="22" spans="2:31" s="7" customFormat="1" ht="13.5" x14ac:dyDescent="0.45">
      <c r="B22" s="80"/>
      <c r="C22" s="79" t="s">
        <v>288</v>
      </c>
      <c r="D22" s="77"/>
      <c r="E22" s="75"/>
      <c r="F22" s="75"/>
      <c r="G22" s="75"/>
      <c r="H22" s="110"/>
      <c r="I22" s="123"/>
      <c r="J22" s="6"/>
      <c r="K22" s="215"/>
      <c r="L22" s="215"/>
      <c r="M22" s="215"/>
      <c r="N22" s="215"/>
      <c r="O22" s="215"/>
      <c r="P22" s="215"/>
      <c r="Q22" s="211"/>
      <c r="R22" s="211"/>
      <c r="S22" s="211"/>
      <c r="T22" s="211"/>
      <c r="U22" s="211"/>
      <c r="V22" s="211"/>
      <c r="W22" s="211"/>
      <c r="X22" s="211"/>
      <c r="Y22" s="211"/>
      <c r="Z22" s="6"/>
      <c r="AA22" s="6"/>
      <c r="AB22" s="109"/>
      <c r="AC22" s="6"/>
      <c r="AD22" s="6"/>
      <c r="AE22" s="6"/>
    </row>
    <row r="23" spans="2:31" s="7" customFormat="1" ht="13.5" x14ac:dyDescent="0.45">
      <c r="B23" s="80" t="s">
        <v>179</v>
      </c>
      <c r="C23" s="180" t="s">
        <v>337</v>
      </c>
      <c r="D23" s="77"/>
      <c r="E23" s="75"/>
      <c r="F23" s="75"/>
      <c r="G23" s="75"/>
      <c r="H23" s="110"/>
      <c r="I23" s="123"/>
      <c r="J23" s="6"/>
      <c r="K23" s="215"/>
      <c r="L23" s="215"/>
      <c r="M23" s="215"/>
      <c r="N23" s="215"/>
      <c r="O23" s="215"/>
      <c r="P23" s="215"/>
      <c r="Q23" s="211"/>
      <c r="R23" s="211"/>
      <c r="S23" s="211"/>
      <c r="T23" s="211"/>
      <c r="U23" s="211"/>
      <c r="V23" s="211"/>
      <c r="W23" s="211"/>
      <c r="X23" s="211"/>
      <c r="Y23" s="211"/>
      <c r="Z23" s="6"/>
      <c r="AA23" s="6"/>
      <c r="AB23" s="109" t="s">
        <v>339</v>
      </c>
      <c r="AC23" s="6"/>
      <c r="AD23" s="6"/>
      <c r="AE23" s="6"/>
    </row>
    <row r="24" spans="2:31" s="7" customFormat="1" ht="13.5" x14ac:dyDescent="0.45">
      <c r="B24" s="80" t="s">
        <v>180</v>
      </c>
      <c r="C24" s="180" t="s">
        <v>289</v>
      </c>
      <c r="D24" s="77"/>
      <c r="E24" s="75"/>
      <c r="F24" s="75"/>
      <c r="G24" s="75"/>
      <c r="H24" s="110"/>
      <c r="I24" s="123"/>
      <c r="J24" s="6"/>
      <c r="K24" s="215"/>
      <c r="L24" s="215"/>
      <c r="M24" s="215"/>
      <c r="N24" s="215"/>
      <c r="O24" s="215"/>
      <c r="P24" s="215"/>
      <c r="Q24" s="211"/>
      <c r="R24" s="211"/>
      <c r="S24" s="211"/>
      <c r="T24" s="211"/>
      <c r="U24" s="211"/>
      <c r="V24" s="211"/>
      <c r="W24" s="211"/>
      <c r="X24" s="211"/>
      <c r="Y24" s="211"/>
      <c r="Z24" s="6"/>
      <c r="AA24" s="6"/>
      <c r="AB24" s="109"/>
      <c r="AC24" s="6"/>
      <c r="AD24" s="6"/>
      <c r="AE24" s="6"/>
    </row>
    <row r="25" spans="2:31" s="7" customFormat="1" ht="13.5" x14ac:dyDescent="0.45">
      <c r="B25" s="80" t="s">
        <v>181</v>
      </c>
      <c r="C25" s="180" t="s">
        <v>338</v>
      </c>
      <c r="D25" s="77"/>
      <c r="E25" s="75"/>
      <c r="F25" s="75"/>
      <c r="G25" s="75"/>
      <c r="H25" s="110"/>
      <c r="I25" s="123"/>
      <c r="J25" s="6"/>
      <c r="K25" s="215"/>
      <c r="L25" s="215"/>
      <c r="M25" s="215"/>
      <c r="N25" s="215"/>
      <c r="O25" s="215"/>
      <c r="P25" s="215"/>
      <c r="Q25" s="211"/>
      <c r="R25" s="211"/>
      <c r="S25" s="211"/>
      <c r="T25" s="211"/>
      <c r="U25" s="211"/>
      <c r="V25" s="211"/>
      <c r="W25" s="211"/>
      <c r="X25" s="211"/>
      <c r="Y25" s="211"/>
      <c r="Z25" s="6"/>
      <c r="AA25" s="6"/>
      <c r="AB25" s="109" t="s">
        <v>339</v>
      </c>
      <c r="AC25" s="6"/>
      <c r="AD25" s="6"/>
      <c r="AE25" s="6"/>
    </row>
    <row r="26" spans="2:31" s="7" customFormat="1" ht="13.5" x14ac:dyDescent="0.45">
      <c r="B26" s="80" t="s">
        <v>182</v>
      </c>
      <c r="C26" s="180" t="s">
        <v>526</v>
      </c>
      <c r="D26" s="77"/>
      <c r="E26" s="75"/>
      <c r="F26" s="75"/>
      <c r="G26" s="75"/>
      <c r="H26" s="110"/>
      <c r="I26" s="123"/>
      <c r="J26" s="6"/>
      <c r="K26" s="215"/>
      <c r="L26" s="215"/>
      <c r="M26" s="215"/>
      <c r="N26" s="215"/>
      <c r="O26" s="215"/>
      <c r="P26" s="215"/>
      <c r="Q26" s="211"/>
      <c r="R26" s="211"/>
      <c r="S26" s="211"/>
      <c r="T26" s="211"/>
      <c r="U26" s="211"/>
      <c r="V26" s="211"/>
      <c r="W26" s="211"/>
      <c r="X26" s="211"/>
      <c r="Y26" s="211"/>
      <c r="Z26" s="6"/>
      <c r="AA26" s="6"/>
      <c r="AB26" s="109"/>
      <c r="AC26" s="6"/>
      <c r="AD26" s="6"/>
      <c r="AE26" s="6"/>
    </row>
    <row r="27" spans="2:31" s="7" customFormat="1" ht="13.5" x14ac:dyDescent="0.45">
      <c r="B27" s="80" t="s">
        <v>183</v>
      </c>
      <c r="C27" s="180" t="s">
        <v>527</v>
      </c>
      <c r="D27" s="77"/>
      <c r="E27" s="75"/>
      <c r="F27" s="75"/>
      <c r="G27" s="75"/>
      <c r="H27" s="110"/>
      <c r="I27" s="123"/>
      <c r="J27" s="6"/>
      <c r="K27" s="215"/>
      <c r="L27" s="215"/>
      <c r="M27" s="215"/>
      <c r="N27" s="215"/>
      <c r="O27" s="215"/>
      <c r="P27" s="215"/>
      <c r="Q27" s="211"/>
      <c r="R27" s="211"/>
      <c r="S27" s="211"/>
      <c r="T27" s="211"/>
      <c r="U27" s="211"/>
      <c r="V27" s="211"/>
      <c r="W27" s="211"/>
      <c r="X27" s="211"/>
      <c r="Y27" s="211"/>
      <c r="Z27" s="6"/>
      <c r="AA27" s="6"/>
      <c r="AB27" s="109"/>
      <c r="AC27" s="6"/>
      <c r="AD27" s="6"/>
      <c r="AE27" s="6"/>
    </row>
    <row r="28" spans="2:31" s="7" customFormat="1" ht="13.5" x14ac:dyDescent="0.45">
      <c r="B28" s="80" t="s">
        <v>184</v>
      </c>
      <c r="C28" s="180" t="s">
        <v>290</v>
      </c>
      <c r="D28" s="77"/>
      <c r="E28" s="75"/>
      <c r="F28" s="75"/>
      <c r="G28" s="75"/>
      <c r="H28" s="110"/>
      <c r="I28" s="123"/>
      <c r="J28" s="6"/>
      <c r="K28" s="215"/>
      <c r="L28" s="215"/>
      <c r="M28" s="215"/>
      <c r="N28" s="215"/>
      <c r="O28" s="215"/>
      <c r="P28" s="215"/>
      <c r="Q28" s="211"/>
      <c r="R28" s="211"/>
      <c r="S28" s="211"/>
      <c r="T28" s="211"/>
      <c r="U28" s="211"/>
      <c r="V28" s="211"/>
      <c r="W28" s="211"/>
      <c r="X28" s="211"/>
      <c r="Y28" s="211"/>
      <c r="Z28" s="6"/>
      <c r="AA28" s="6"/>
      <c r="AB28" s="109"/>
      <c r="AC28" s="6"/>
      <c r="AD28" s="6"/>
      <c r="AE28" s="6"/>
    </row>
    <row r="29" spans="2:31" s="7" customFormat="1" ht="13.5" x14ac:dyDescent="0.45">
      <c r="B29" s="80" t="s">
        <v>185</v>
      </c>
      <c r="C29" s="111" t="s">
        <v>528</v>
      </c>
      <c r="D29" s="77"/>
      <c r="E29" s="75"/>
      <c r="F29" s="75"/>
      <c r="G29" s="75"/>
      <c r="H29" s="110"/>
      <c r="I29" s="123"/>
      <c r="J29" s="6"/>
      <c r="K29" s="215"/>
      <c r="L29" s="215"/>
      <c r="M29" s="215"/>
      <c r="N29" s="215"/>
      <c r="O29" s="215"/>
      <c r="P29" s="215"/>
      <c r="Q29" s="211"/>
      <c r="R29" s="211"/>
      <c r="S29" s="211"/>
      <c r="T29" s="211"/>
      <c r="U29" s="211"/>
      <c r="V29" s="211"/>
      <c r="W29" s="211"/>
      <c r="X29" s="211"/>
      <c r="Y29" s="211"/>
      <c r="Z29" s="6"/>
      <c r="AA29" s="6"/>
      <c r="AB29" s="109" t="s">
        <v>339</v>
      </c>
      <c r="AC29" s="6"/>
      <c r="AD29" s="6"/>
      <c r="AE29" s="6"/>
    </row>
    <row r="30" spans="2:31" s="7" customFormat="1" ht="13.5" x14ac:dyDescent="0.45">
      <c r="B30" s="80" t="s">
        <v>186</v>
      </c>
      <c r="C30" s="111" t="s">
        <v>291</v>
      </c>
      <c r="D30" s="77"/>
      <c r="E30" s="75"/>
      <c r="F30" s="75"/>
      <c r="G30" s="75"/>
      <c r="H30" s="110"/>
      <c r="I30" s="123"/>
      <c r="J30" s="6"/>
      <c r="K30" s="215"/>
      <c r="L30" s="215"/>
      <c r="M30" s="215"/>
      <c r="N30" s="215"/>
      <c r="O30" s="215"/>
      <c r="P30" s="215"/>
      <c r="Q30" s="211"/>
      <c r="R30" s="211"/>
      <c r="S30" s="211"/>
      <c r="T30" s="211"/>
      <c r="U30" s="211"/>
      <c r="V30" s="211"/>
      <c r="W30" s="211"/>
      <c r="X30" s="211"/>
      <c r="Y30" s="211"/>
      <c r="Z30" s="6"/>
      <c r="AA30" s="6"/>
      <c r="AB30" s="109"/>
      <c r="AC30" s="6"/>
      <c r="AD30" s="6"/>
      <c r="AE30" s="6"/>
    </row>
    <row r="31" spans="2:31" s="7" customFormat="1" ht="13.5" x14ac:dyDescent="0.45">
      <c r="B31" s="80" t="s">
        <v>187</v>
      </c>
      <c r="C31" s="111" t="s">
        <v>534</v>
      </c>
      <c r="D31" s="77"/>
      <c r="E31" s="75"/>
      <c r="F31" s="75"/>
      <c r="G31" s="75"/>
      <c r="H31" s="110"/>
      <c r="I31" s="123"/>
      <c r="J31" s="6"/>
      <c r="K31" s="215"/>
      <c r="L31" s="215"/>
      <c r="M31" s="215"/>
      <c r="N31" s="215"/>
      <c r="O31" s="215"/>
      <c r="P31" s="215"/>
      <c r="Q31" s="211"/>
      <c r="R31" s="211"/>
      <c r="S31" s="211"/>
      <c r="T31" s="211"/>
      <c r="U31" s="211"/>
      <c r="V31" s="211"/>
      <c r="W31" s="211"/>
      <c r="X31" s="211"/>
      <c r="Y31" s="211"/>
      <c r="Z31" s="6"/>
      <c r="AA31" s="6"/>
      <c r="AB31" s="109" t="s">
        <v>339</v>
      </c>
      <c r="AC31" s="6"/>
      <c r="AD31" s="6"/>
      <c r="AE31" s="6"/>
    </row>
    <row r="32" spans="2:31" s="7" customFormat="1" ht="13.5" x14ac:dyDescent="0.45">
      <c r="B32" s="80" t="s">
        <v>188</v>
      </c>
      <c r="C32" s="111" t="s">
        <v>535</v>
      </c>
      <c r="D32" s="77"/>
      <c r="E32" s="75"/>
      <c r="F32" s="75"/>
      <c r="G32" s="75"/>
      <c r="H32" s="110"/>
      <c r="I32" s="123"/>
      <c r="J32" s="6"/>
      <c r="K32" s="215"/>
      <c r="L32" s="215"/>
      <c r="M32" s="215"/>
      <c r="N32" s="215"/>
      <c r="O32" s="215"/>
      <c r="P32" s="215"/>
      <c r="Q32" s="211"/>
      <c r="R32" s="211"/>
      <c r="S32" s="211"/>
      <c r="T32" s="211"/>
      <c r="U32" s="211"/>
      <c r="V32" s="211"/>
      <c r="W32" s="211"/>
      <c r="X32" s="211"/>
      <c r="Y32" s="211"/>
      <c r="Z32" s="6"/>
      <c r="AA32" s="6"/>
      <c r="AB32" s="109"/>
      <c r="AC32" s="6"/>
      <c r="AD32" s="6"/>
      <c r="AE32" s="6"/>
    </row>
    <row r="33" spans="2:31" s="7" customFormat="1" ht="13.5" x14ac:dyDescent="0.45">
      <c r="B33" s="80" t="s">
        <v>189</v>
      </c>
      <c r="C33" s="111" t="s">
        <v>536</v>
      </c>
      <c r="D33" s="77"/>
      <c r="E33" s="75"/>
      <c r="F33" s="75"/>
      <c r="G33" s="75"/>
      <c r="H33" s="110"/>
      <c r="I33" s="123"/>
      <c r="J33" s="6"/>
      <c r="K33" s="215"/>
      <c r="L33" s="215"/>
      <c r="M33" s="215"/>
      <c r="N33" s="215"/>
      <c r="O33" s="215"/>
      <c r="P33" s="215"/>
      <c r="Q33" s="211"/>
      <c r="R33" s="211"/>
      <c r="S33" s="211"/>
      <c r="T33" s="211"/>
      <c r="U33" s="211"/>
      <c r="V33" s="211"/>
      <c r="W33" s="211"/>
      <c r="X33" s="211"/>
      <c r="Y33" s="211"/>
      <c r="Z33" s="6"/>
      <c r="AA33" s="6"/>
      <c r="AB33" s="109"/>
      <c r="AC33" s="6"/>
      <c r="AD33" s="6"/>
      <c r="AE33" s="6"/>
    </row>
    <row r="34" spans="2:31" s="7" customFormat="1" ht="13.5" x14ac:dyDescent="0.45">
      <c r="B34" s="80" t="s">
        <v>190</v>
      </c>
      <c r="C34" s="180" t="s">
        <v>537</v>
      </c>
      <c r="D34" s="77"/>
      <c r="E34" s="75"/>
      <c r="F34" s="75"/>
      <c r="G34" s="75"/>
      <c r="H34" s="110"/>
      <c r="I34" s="123"/>
      <c r="J34" s="6"/>
      <c r="K34" s="215"/>
      <c r="L34" s="215"/>
      <c r="M34" s="215"/>
      <c r="N34" s="215"/>
      <c r="O34" s="215"/>
      <c r="P34" s="215"/>
      <c r="Q34" s="211"/>
      <c r="R34" s="211"/>
      <c r="S34" s="211"/>
      <c r="T34" s="211"/>
      <c r="U34" s="211"/>
      <c r="V34" s="211"/>
      <c r="W34" s="211"/>
      <c r="X34" s="211"/>
      <c r="Y34" s="211"/>
      <c r="Z34" s="6"/>
      <c r="AA34" s="6"/>
      <c r="AB34" s="109" t="s">
        <v>339</v>
      </c>
      <c r="AC34" s="6"/>
      <c r="AD34" s="6"/>
      <c r="AE34" s="6"/>
    </row>
    <row r="35" spans="2:31" s="7" customFormat="1" ht="13.5" x14ac:dyDescent="0.45">
      <c r="B35" s="80" t="s">
        <v>191</v>
      </c>
      <c r="C35" s="111" t="s">
        <v>538</v>
      </c>
      <c r="D35" s="77"/>
      <c r="E35" s="75"/>
      <c r="F35" s="75"/>
      <c r="G35" s="75"/>
      <c r="H35" s="110"/>
      <c r="I35" s="123"/>
      <c r="J35" s="6"/>
      <c r="K35" s="215"/>
      <c r="L35" s="215"/>
      <c r="M35" s="215"/>
      <c r="N35" s="215"/>
      <c r="O35" s="215"/>
      <c r="P35" s="215"/>
      <c r="Q35" s="211"/>
      <c r="R35" s="211"/>
      <c r="S35" s="211"/>
      <c r="T35" s="211"/>
      <c r="U35" s="211"/>
      <c r="V35" s="211"/>
      <c r="W35" s="211"/>
      <c r="X35" s="211"/>
      <c r="Y35" s="211"/>
      <c r="Z35" s="6"/>
      <c r="AA35" s="6"/>
      <c r="AB35" s="109" t="s">
        <v>339</v>
      </c>
      <c r="AC35" s="6"/>
      <c r="AD35" s="6"/>
      <c r="AE35" s="6"/>
    </row>
    <row r="36" spans="2:31" s="7" customFormat="1" ht="13.5" x14ac:dyDescent="0.45">
      <c r="B36" s="80" t="s">
        <v>192</v>
      </c>
      <c r="C36" s="111" t="s">
        <v>539</v>
      </c>
      <c r="D36" s="77"/>
      <c r="E36" s="75"/>
      <c r="F36" s="75"/>
      <c r="G36" s="75"/>
      <c r="H36" s="110"/>
      <c r="I36" s="164"/>
      <c r="J36" s="6"/>
      <c r="K36" s="215"/>
      <c r="L36" s="215"/>
      <c r="M36" s="215"/>
      <c r="N36" s="215"/>
      <c r="O36" s="215"/>
      <c r="P36" s="215"/>
      <c r="Q36" s="211"/>
      <c r="R36" s="211"/>
      <c r="S36" s="211"/>
      <c r="T36" s="211"/>
      <c r="U36" s="211"/>
      <c r="V36" s="211"/>
      <c r="W36" s="211"/>
      <c r="X36" s="211"/>
      <c r="Y36" s="211"/>
      <c r="Z36" s="6"/>
      <c r="AA36" s="6"/>
      <c r="AB36" s="109" t="s">
        <v>339</v>
      </c>
      <c r="AC36" s="6"/>
      <c r="AD36" s="6"/>
      <c r="AE36" s="6"/>
    </row>
    <row r="37" spans="2:31" s="7" customFormat="1" ht="13.5" x14ac:dyDescent="0.45">
      <c r="B37" s="80" t="s">
        <v>193</v>
      </c>
      <c r="C37" s="111" t="s">
        <v>540</v>
      </c>
      <c r="D37" s="77"/>
      <c r="E37" s="75"/>
      <c r="F37" s="75"/>
      <c r="G37" s="75"/>
      <c r="H37" s="110"/>
      <c r="I37" s="163"/>
      <c r="J37" s="6"/>
      <c r="K37" s="215"/>
      <c r="L37" s="215"/>
      <c r="M37" s="215"/>
      <c r="N37" s="215"/>
      <c r="O37" s="215"/>
      <c r="P37" s="215"/>
      <c r="Q37" s="211"/>
      <c r="R37" s="211"/>
      <c r="S37" s="211"/>
      <c r="T37" s="211"/>
      <c r="U37" s="211"/>
      <c r="V37" s="211"/>
      <c r="W37" s="211"/>
      <c r="X37" s="211"/>
      <c r="Y37" s="211"/>
      <c r="Z37" s="6"/>
      <c r="AA37" s="6"/>
      <c r="AB37" s="109" t="s">
        <v>339</v>
      </c>
      <c r="AC37" s="6"/>
      <c r="AD37" s="6"/>
      <c r="AE37" s="6"/>
    </row>
    <row r="38" spans="2:31" s="7" customFormat="1" ht="13.5" x14ac:dyDescent="0.45">
      <c r="B38" s="80" t="s">
        <v>194</v>
      </c>
      <c r="C38" s="111" t="s">
        <v>541</v>
      </c>
      <c r="D38" s="77"/>
      <c r="E38" s="75"/>
      <c r="F38" s="75"/>
      <c r="G38" s="75"/>
      <c r="H38" s="110"/>
      <c r="I38" s="163"/>
      <c r="J38" s="6"/>
      <c r="K38" s="215"/>
      <c r="L38" s="215"/>
      <c r="M38" s="215"/>
      <c r="N38" s="215"/>
      <c r="O38" s="215"/>
      <c r="P38" s="215"/>
      <c r="Q38" s="211"/>
      <c r="R38" s="211"/>
      <c r="S38" s="211"/>
      <c r="T38" s="211"/>
      <c r="U38" s="211"/>
      <c r="V38" s="211"/>
      <c r="W38" s="211"/>
      <c r="X38" s="211"/>
      <c r="Y38" s="211"/>
      <c r="Z38" s="6"/>
      <c r="AA38" s="6"/>
      <c r="AB38" s="109" t="s">
        <v>339</v>
      </c>
      <c r="AC38" s="6"/>
      <c r="AD38" s="6"/>
      <c r="AE38" s="6"/>
    </row>
    <row r="39" spans="2:31" s="7" customFormat="1" ht="13.5" x14ac:dyDescent="0.45">
      <c r="B39" s="80" t="s">
        <v>195</v>
      </c>
      <c r="C39" s="111" t="s">
        <v>542</v>
      </c>
      <c r="D39" s="77"/>
      <c r="E39" s="75"/>
      <c r="F39" s="75"/>
      <c r="G39" s="75"/>
      <c r="H39" s="110"/>
      <c r="I39" s="123"/>
      <c r="J39" s="6"/>
      <c r="K39" s="215"/>
      <c r="L39" s="215"/>
      <c r="M39" s="215"/>
      <c r="N39" s="215"/>
      <c r="O39" s="215"/>
      <c r="P39" s="215"/>
      <c r="Q39" s="211"/>
      <c r="R39" s="211"/>
      <c r="S39" s="211"/>
      <c r="T39" s="211"/>
      <c r="U39" s="211"/>
      <c r="V39" s="211"/>
      <c r="W39" s="211"/>
      <c r="X39" s="211"/>
      <c r="Y39" s="211"/>
      <c r="Z39" s="6"/>
      <c r="AA39" s="6"/>
      <c r="AB39" s="109" t="s">
        <v>339</v>
      </c>
      <c r="AC39" s="6"/>
      <c r="AD39" s="6"/>
      <c r="AE39" s="6"/>
    </row>
    <row r="40" spans="2:31" s="7" customFormat="1" ht="13.5" x14ac:dyDescent="0.45">
      <c r="B40" s="80" t="s">
        <v>196</v>
      </c>
      <c r="C40" s="111" t="s">
        <v>543</v>
      </c>
      <c r="D40" s="77"/>
      <c r="E40" s="75"/>
      <c r="F40" s="75"/>
      <c r="G40" s="75"/>
      <c r="H40" s="110"/>
      <c r="I40" s="123"/>
      <c r="J40" s="6"/>
      <c r="K40" s="215"/>
      <c r="L40" s="215"/>
      <c r="M40" s="215"/>
      <c r="N40" s="215"/>
      <c r="O40" s="215"/>
      <c r="P40" s="215"/>
      <c r="Q40" s="211"/>
      <c r="R40" s="211"/>
      <c r="S40" s="211"/>
      <c r="T40" s="211"/>
      <c r="U40" s="211"/>
      <c r="V40" s="211"/>
      <c r="W40" s="211"/>
      <c r="X40" s="211"/>
      <c r="Y40" s="211"/>
      <c r="Z40" s="6"/>
      <c r="AA40" s="6"/>
      <c r="AB40" s="109" t="s">
        <v>339</v>
      </c>
      <c r="AC40" s="6"/>
      <c r="AD40" s="6"/>
      <c r="AE40" s="6"/>
    </row>
    <row r="41" spans="2:31" s="7" customFormat="1" ht="13.5" x14ac:dyDescent="0.45">
      <c r="B41" s="80" t="s">
        <v>197</v>
      </c>
      <c r="C41" s="111" t="s">
        <v>544</v>
      </c>
      <c r="D41" s="77"/>
      <c r="E41" s="75"/>
      <c r="F41" s="75"/>
      <c r="G41" s="75"/>
      <c r="H41" s="110"/>
      <c r="I41" s="123"/>
      <c r="J41" s="6"/>
      <c r="K41" s="215"/>
      <c r="L41" s="215"/>
      <c r="M41" s="215"/>
      <c r="N41" s="215"/>
      <c r="O41" s="215"/>
      <c r="P41" s="215"/>
      <c r="Q41" s="211"/>
      <c r="R41" s="211"/>
      <c r="S41" s="211"/>
      <c r="T41" s="211"/>
      <c r="U41" s="211"/>
      <c r="V41" s="211"/>
      <c r="W41" s="211"/>
      <c r="X41" s="211"/>
      <c r="Y41" s="211"/>
      <c r="Z41" s="6"/>
      <c r="AA41" s="6"/>
      <c r="AB41" s="109" t="s">
        <v>339</v>
      </c>
      <c r="AC41" s="6"/>
      <c r="AD41" s="6"/>
      <c r="AE41" s="6"/>
    </row>
    <row r="42" spans="2:31" s="7" customFormat="1" ht="13.5" x14ac:dyDescent="0.45">
      <c r="B42" s="80" t="s">
        <v>198</v>
      </c>
      <c r="C42" s="111" t="s">
        <v>545</v>
      </c>
      <c r="D42" s="77"/>
      <c r="E42" s="75"/>
      <c r="F42" s="75"/>
      <c r="G42" s="75"/>
      <c r="H42" s="110"/>
      <c r="I42" s="123"/>
      <c r="J42" s="6"/>
      <c r="K42" s="215"/>
      <c r="L42" s="215"/>
      <c r="M42" s="215"/>
      <c r="N42" s="215"/>
      <c r="O42" s="215"/>
      <c r="P42" s="215"/>
      <c r="Q42" s="211"/>
      <c r="R42" s="211"/>
      <c r="S42" s="211"/>
      <c r="T42" s="211"/>
      <c r="U42" s="211"/>
      <c r="V42" s="211"/>
      <c r="W42" s="211"/>
      <c r="X42" s="211"/>
      <c r="Y42" s="211"/>
      <c r="Z42" s="6"/>
      <c r="AA42" s="6"/>
      <c r="AB42" s="109" t="s">
        <v>339</v>
      </c>
      <c r="AC42" s="6"/>
      <c r="AD42" s="6"/>
      <c r="AE42" s="6"/>
    </row>
    <row r="43" spans="2:31" s="7" customFormat="1" ht="13.5" x14ac:dyDescent="0.45">
      <c r="B43" s="80" t="s">
        <v>199</v>
      </c>
      <c r="C43" s="111" t="s">
        <v>546</v>
      </c>
      <c r="D43" s="77"/>
      <c r="E43" s="75"/>
      <c r="F43" s="75"/>
      <c r="G43" s="75"/>
      <c r="H43" s="110"/>
      <c r="I43" s="123"/>
      <c r="J43" s="6"/>
      <c r="K43" s="215"/>
      <c r="L43" s="215"/>
      <c r="M43" s="215"/>
      <c r="N43" s="215"/>
      <c r="O43" s="215"/>
      <c r="P43" s="215"/>
      <c r="Q43" s="211"/>
      <c r="R43" s="211"/>
      <c r="S43" s="211"/>
      <c r="T43" s="211"/>
      <c r="U43" s="211"/>
      <c r="V43" s="211"/>
      <c r="W43" s="211"/>
      <c r="X43" s="211"/>
      <c r="Y43" s="211"/>
      <c r="Z43" s="6"/>
      <c r="AA43" s="6"/>
      <c r="AB43" s="109" t="s">
        <v>339</v>
      </c>
      <c r="AC43" s="6"/>
      <c r="AD43" s="6"/>
      <c r="AE43" s="6"/>
    </row>
    <row r="44" spans="2:31" s="7" customFormat="1" ht="13.5" x14ac:dyDescent="0.45">
      <c r="B44" s="80" t="s">
        <v>200</v>
      </c>
      <c r="C44" s="111" t="s">
        <v>547</v>
      </c>
      <c r="D44" s="77"/>
      <c r="E44" s="75"/>
      <c r="F44" s="75"/>
      <c r="G44" s="75"/>
      <c r="H44" s="110"/>
      <c r="I44" s="123"/>
      <c r="J44" s="6"/>
      <c r="K44" s="215"/>
      <c r="L44" s="215"/>
      <c r="M44" s="215"/>
      <c r="N44" s="215"/>
      <c r="O44" s="215"/>
      <c r="P44" s="215"/>
      <c r="Q44" s="211"/>
      <c r="R44" s="211"/>
      <c r="S44" s="211"/>
      <c r="T44" s="211"/>
      <c r="U44" s="211"/>
      <c r="V44" s="211"/>
      <c r="W44" s="211"/>
      <c r="X44" s="211"/>
      <c r="Y44" s="211"/>
      <c r="Z44" s="6"/>
      <c r="AA44" s="6"/>
      <c r="AB44" s="109" t="s">
        <v>339</v>
      </c>
      <c r="AC44" s="6"/>
      <c r="AD44" s="6"/>
      <c r="AE44" s="6"/>
    </row>
    <row r="45" spans="2:31" s="7" customFormat="1" ht="13.5" x14ac:dyDescent="0.45">
      <c r="B45" s="80" t="s">
        <v>353</v>
      </c>
      <c r="C45" s="111" t="s">
        <v>548</v>
      </c>
      <c r="D45" s="77"/>
      <c r="E45" s="75"/>
      <c r="F45" s="75"/>
      <c r="G45" s="75"/>
      <c r="H45" s="110"/>
      <c r="I45" s="123"/>
      <c r="J45" s="6"/>
      <c r="K45" s="215"/>
      <c r="L45" s="215"/>
      <c r="M45" s="215"/>
      <c r="N45" s="215"/>
      <c r="O45" s="215"/>
      <c r="P45" s="215"/>
      <c r="Q45" s="211"/>
      <c r="R45" s="211"/>
      <c r="S45" s="211"/>
      <c r="T45" s="211"/>
      <c r="U45" s="211"/>
      <c r="V45" s="211"/>
      <c r="W45" s="211"/>
      <c r="X45" s="211"/>
      <c r="Y45" s="211"/>
      <c r="Z45" s="6"/>
      <c r="AA45" s="6"/>
      <c r="AB45" s="109" t="s">
        <v>339</v>
      </c>
      <c r="AC45" s="6"/>
      <c r="AD45" s="6"/>
      <c r="AE45" s="6"/>
    </row>
    <row r="46" spans="2:31" s="7" customFormat="1" ht="13.5" x14ac:dyDescent="0.45">
      <c r="B46" s="80" t="s">
        <v>354</v>
      </c>
      <c r="C46" s="111" t="s">
        <v>549</v>
      </c>
      <c r="D46" s="77"/>
      <c r="E46" s="75"/>
      <c r="F46" s="75"/>
      <c r="G46" s="75"/>
      <c r="H46" s="110"/>
      <c r="I46" s="123"/>
      <c r="J46" s="6"/>
      <c r="K46" s="215"/>
      <c r="L46" s="215"/>
      <c r="M46" s="215"/>
      <c r="N46" s="215"/>
      <c r="O46" s="215"/>
      <c r="P46" s="215"/>
      <c r="Q46" s="211"/>
      <c r="R46" s="211"/>
      <c r="S46" s="211"/>
      <c r="T46" s="211"/>
      <c r="U46" s="211"/>
      <c r="V46" s="211"/>
      <c r="W46" s="211"/>
      <c r="X46" s="211"/>
      <c r="Y46" s="211"/>
      <c r="Z46" s="6"/>
      <c r="AA46" s="6"/>
      <c r="AB46" s="109" t="s">
        <v>339</v>
      </c>
      <c r="AC46" s="6"/>
      <c r="AD46" s="6"/>
      <c r="AE46" s="6"/>
    </row>
    <row r="47" spans="2:31" s="7" customFormat="1" ht="13.5" x14ac:dyDescent="0.45">
      <c r="B47" s="80" t="s">
        <v>355</v>
      </c>
      <c r="C47" s="111" t="s">
        <v>510</v>
      </c>
      <c r="D47" s="77"/>
      <c r="E47" s="75"/>
      <c r="F47" s="75"/>
      <c r="G47" s="75"/>
      <c r="H47" s="110"/>
      <c r="I47" s="123"/>
      <c r="J47" s="6"/>
      <c r="K47" s="215"/>
      <c r="L47" s="215"/>
      <c r="M47" s="215"/>
      <c r="N47" s="215"/>
      <c r="O47" s="215"/>
      <c r="P47" s="215"/>
      <c r="Q47" s="211"/>
      <c r="R47" s="211"/>
      <c r="S47" s="211"/>
      <c r="T47" s="211"/>
      <c r="U47" s="211"/>
      <c r="V47" s="211"/>
      <c r="W47" s="211"/>
      <c r="X47" s="211"/>
      <c r="Y47" s="211"/>
      <c r="Z47" s="6"/>
      <c r="AA47" s="6"/>
      <c r="AB47" s="109" t="s">
        <v>339</v>
      </c>
      <c r="AC47" s="6"/>
      <c r="AD47" s="6"/>
      <c r="AE47" s="6"/>
    </row>
    <row r="48" spans="2:31" s="7" customFormat="1" ht="13.5" x14ac:dyDescent="0.45">
      <c r="B48" s="80" t="s">
        <v>356</v>
      </c>
      <c r="C48" s="111" t="s">
        <v>511</v>
      </c>
      <c r="D48" s="77"/>
      <c r="E48" s="75"/>
      <c r="F48" s="75"/>
      <c r="G48" s="75"/>
      <c r="H48" s="110"/>
      <c r="I48" s="123"/>
      <c r="J48" s="6"/>
      <c r="K48" s="215"/>
      <c r="L48" s="215"/>
      <c r="M48" s="215"/>
      <c r="N48" s="215"/>
      <c r="O48" s="215"/>
      <c r="P48" s="215"/>
      <c r="Q48" s="211"/>
      <c r="R48" s="211"/>
      <c r="S48" s="211"/>
      <c r="T48" s="211"/>
      <c r="U48" s="211"/>
      <c r="V48" s="211"/>
      <c r="W48" s="211"/>
      <c r="X48" s="211"/>
      <c r="Y48" s="211"/>
      <c r="Z48" s="6"/>
      <c r="AA48" s="6"/>
      <c r="AB48" s="109" t="s">
        <v>339</v>
      </c>
      <c r="AC48" s="6"/>
      <c r="AD48" s="6"/>
      <c r="AE48" s="6"/>
    </row>
    <row r="49" spans="2:31" s="7" customFormat="1" ht="13.5" x14ac:dyDescent="0.45">
      <c r="B49" s="80" t="s">
        <v>512</v>
      </c>
      <c r="C49" s="111" t="s">
        <v>513</v>
      </c>
      <c r="D49" s="77"/>
      <c r="E49" s="75"/>
      <c r="F49" s="75"/>
      <c r="G49" s="75"/>
      <c r="H49" s="110"/>
      <c r="I49" s="123"/>
      <c r="J49" s="6"/>
      <c r="K49" s="215"/>
      <c r="L49" s="215"/>
      <c r="M49" s="215"/>
      <c r="N49" s="215"/>
      <c r="O49" s="215"/>
      <c r="P49" s="215"/>
      <c r="Q49" s="211"/>
      <c r="R49" s="211"/>
      <c r="S49" s="211"/>
      <c r="T49" s="211"/>
      <c r="U49" s="211"/>
      <c r="V49" s="211"/>
      <c r="W49" s="211"/>
      <c r="X49" s="211"/>
      <c r="Y49" s="211"/>
      <c r="Z49" s="6"/>
      <c r="AA49" s="6"/>
      <c r="AB49" s="109"/>
      <c r="AC49" s="6"/>
      <c r="AD49" s="6"/>
      <c r="AE49" s="6"/>
    </row>
    <row r="50" spans="2:31" s="7" customFormat="1" ht="13.5" x14ac:dyDescent="0.45">
      <c r="B50" s="80" t="s">
        <v>514</v>
      </c>
      <c r="C50" s="111" t="s">
        <v>550</v>
      </c>
      <c r="D50" s="77"/>
      <c r="E50" s="75"/>
      <c r="F50" s="75"/>
      <c r="G50" s="75"/>
      <c r="H50" s="110"/>
      <c r="I50" s="123"/>
      <c r="J50" s="6"/>
      <c r="K50" s="215"/>
      <c r="L50" s="215"/>
      <c r="M50" s="215"/>
      <c r="N50" s="215"/>
      <c r="O50" s="215"/>
      <c r="P50" s="215"/>
      <c r="Q50" s="211"/>
      <c r="R50" s="211"/>
      <c r="S50" s="211"/>
      <c r="T50" s="211"/>
      <c r="U50" s="211"/>
      <c r="V50" s="211"/>
      <c r="W50" s="211"/>
      <c r="X50" s="211"/>
      <c r="Y50" s="211"/>
      <c r="Z50" s="6"/>
      <c r="AA50" s="6"/>
      <c r="AB50" s="109"/>
      <c r="AC50" s="6"/>
      <c r="AD50" s="6"/>
      <c r="AE50" s="6"/>
    </row>
    <row r="51" spans="2:31" s="7" customFormat="1" ht="13.5" x14ac:dyDescent="0.45">
      <c r="B51" s="178" t="s">
        <v>515</v>
      </c>
      <c r="C51" s="111" t="s">
        <v>551</v>
      </c>
      <c r="D51" s="77"/>
      <c r="E51" s="75"/>
      <c r="F51" s="75"/>
      <c r="G51" s="75"/>
      <c r="H51" s="110"/>
      <c r="I51" s="123"/>
      <c r="J51" s="6"/>
      <c r="K51" s="215"/>
      <c r="L51" s="215"/>
      <c r="M51" s="215"/>
      <c r="N51" s="215"/>
      <c r="O51" s="215"/>
      <c r="P51" s="215"/>
      <c r="Q51" s="211"/>
      <c r="R51" s="211"/>
      <c r="S51" s="211"/>
      <c r="T51" s="211"/>
      <c r="U51" s="211"/>
      <c r="V51" s="211"/>
      <c r="W51" s="211"/>
      <c r="X51" s="211"/>
      <c r="Y51" s="211"/>
      <c r="Z51" s="6"/>
      <c r="AA51" s="6"/>
      <c r="AB51" s="109"/>
      <c r="AC51" s="6"/>
      <c r="AD51" s="6"/>
      <c r="AE51" s="6"/>
    </row>
    <row r="52" spans="2:31" s="7" customFormat="1" ht="13.5" x14ac:dyDescent="0.45">
      <c r="B52" s="19"/>
      <c r="C52" s="87" t="s">
        <v>552</v>
      </c>
      <c r="E52" s="4"/>
      <c r="F52" s="4"/>
      <c r="G52" s="4"/>
      <c r="H52" s="54"/>
      <c r="I52" s="209"/>
      <c r="J52" s="6"/>
      <c r="K52" s="215"/>
      <c r="L52" s="215"/>
      <c r="M52" s="215"/>
      <c r="N52" s="215"/>
      <c r="O52" s="215"/>
      <c r="P52" s="215"/>
      <c r="Q52" s="211"/>
      <c r="R52" s="211"/>
      <c r="S52" s="211"/>
      <c r="T52" s="211"/>
      <c r="U52" s="211"/>
      <c r="V52" s="211"/>
      <c r="W52" s="211"/>
      <c r="X52" s="211"/>
      <c r="Y52" s="211"/>
      <c r="Z52" s="6"/>
      <c r="AA52" s="6"/>
      <c r="AB52" s="109"/>
      <c r="AC52" s="6"/>
      <c r="AD52" s="6"/>
      <c r="AE52" s="6"/>
    </row>
    <row r="53" spans="2:31" s="7" customFormat="1" ht="13.5" x14ac:dyDescent="0.45">
      <c r="B53" s="19"/>
      <c r="C53" s="74" t="s">
        <v>533</v>
      </c>
      <c r="E53" s="4"/>
      <c r="F53" s="4"/>
      <c r="G53" s="4"/>
      <c r="H53" s="54"/>
      <c r="I53" s="5"/>
      <c r="J53" s="6"/>
      <c r="K53" s="215"/>
      <c r="L53" s="215"/>
      <c r="M53" s="215"/>
      <c r="N53" s="215"/>
      <c r="O53" s="215"/>
      <c r="P53" s="215"/>
      <c r="Q53" s="211"/>
      <c r="R53" s="211"/>
      <c r="S53" s="211"/>
      <c r="T53" s="211"/>
      <c r="U53" s="211"/>
      <c r="V53" s="211"/>
      <c r="W53" s="211"/>
      <c r="X53" s="211"/>
      <c r="Y53" s="211"/>
      <c r="Z53" s="6"/>
      <c r="AA53" s="6"/>
      <c r="AB53" s="109"/>
      <c r="AC53" s="6"/>
      <c r="AD53" s="6"/>
      <c r="AE53" s="6"/>
    </row>
    <row r="54" spans="2:31" s="7" customFormat="1" ht="13.5" x14ac:dyDescent="0.45">
      <c r="B54" s="19"/>
      <c r="C54" s="74"/>
      <c r="E54" s="4"/>
      <c r="F54" s="4"/>
      <c r="G54" s="4"/>
      <c r="H54" s="54"/>
      <c r="I54" s="5"/>
      <c r="J54" s="6"/>
      <c r="K54" s="215"/>
      <c r="L54" s="215"/>
      <c r="M54" s="215"/>
      <c r="N54" s="215"/>
      <c r="O54" s="215"/>
      <c r="P54" s="215"/>
      <c r="Q54" s="211"/>
      <c r="R54" s="211"/>
      <c r="S54" s="211"/>
      <c r="T54" s="211"/>
      <c r="U54" s="211"/>
      <c r="V54" s="211"/>
      <c r="W54" s="211"/>
      <c r="X54" s="211"/>
      <c r="Y54" s="211"/>
      <c r="Z54" s="6"/>
      <c r="AA54" s="6"/>
      <c r="AB54" s="109"/>
      <c r="AC54" s="6"/>
      <c r="AD54" s="6"/>
      <c r="AE54" s="6"/>
    </row>
    <row r="55" spans="2:31" ht="100.15" customHeight="1" x14ac:dyDescent="0.35">
      <c r="B55" s="171"/>
      <c r="C55" s="82" t="s">
        <v>495</v>
      </c>
      <c r="I55" s="160" t="s">
        <v>292</v>
      </c>
    </row>
    <row r="56" spans="2:31" x14ac:dyDescent="0.35">
      <c r="C56" s="113"/>
    </row>
    <row r="57" spans="2:31" s="7" customFormat="1" ht="13.15" x14ac:dyDescent="0.45">
      <c r="B57" s="172"/>
      <c r="C57" s="57" t="s">
        <v>553</v>
      </c>
      <c r="E57" s="4"/>
      <c r="F57" s="4"/>
      <c r="G57" s="4"/>
      <c r="H57" s="54"/>
      <c r="I57" s="5"/>
      <c r="J57" s="6"/>
      <c r="K57" s="215"/>
      <c r="L57" s="215"/>
      <c r="M57" s="215"/>
      <c r="N57" s="215"/>
      <c r="O57" s="215"/>
      <c r="P57" s="215"/>
      <c r="Q57" s="211"/>
      <c r="R57" s="211"/>
      <c r="S57" s="211"/>
      <c r="T57" s="211"/>
      <c r="U57" s="211"/>
      <c r="V57" s="211"/>
      <c r="W57" s="211"/>
      <c r="X57" s="211"/>
      <c r="Y57" s="211"/>
      <c r="Z57" s="6"/>
      <c r="AA57" s="6"/>
      <c r="AB57" s="109"/>
      <c r="AC57" s="6"/>
      <c r="AD57" s="6"/>
      <c r="AE57" s="6"/>
    </row>
    <row r="58" spans="2:31" s="7" customFormat="1" x14ac:dyDescent="0.45">
      <c r="B58" s="172"/>
      <c r="C58" s="27"/>
      <c r="D58" s="27"/>
      <c r="E58" s="54"/>
      <c r="F58" s="4"/>
      <c r="G58" s="4"/>
      <c r="H58" s="54"/>
      <c r="I58" s="5"/>
      <c r="J58" s="6"/>
      <c r="K58" s="215"/>
      <c r="L58" s="215"/>
      <c r="M58" s="215"/>
      <c r="N58" s="215"/>
      <c r="O58" s="215"/>
      <c r="P58" s="215"/>
      <c r="Q58" s="211"/>
      <c r="R58" s="211"/>
      <c r="S58" s="211"/>
      <c r="T58" s="211"/>
      <c r="U58" s="211"/>
      <c r="V58" s="211"/>
      <c r="W58" s="211"/>
      <c r="X58" s="211"/>
      <c r="Y58" s="211"/>
      <c r="Z58" s="6"/>
      <c r="AA58" s="6"/>
      <c r="AB58" s="109"/>
      <c r="AC58" s="6"/>
      <c r="AD58" s="6"/>
      <c r="AE58" s="6"/>
    </row>
    <row r="59" spans="2:31" x14ac:dyDescent="0.45">
      <c r="B59" s="1"/>
      <c r="C59" s="1"/>
      <c r="D59" s="1"/>
      <c r="E59" s="54"/>
      <c r="F59" s="59" t="s">
        <v>205</v>
      </c>
      <c r="G59" s="60"/>
      <c r="H59" s="1"/>
      <c r="I59" s="83"/>
    </row>
    <row r="60" spans="2:31" ht="13.15" x14ac:dyDescent="0.35">
      <c r="B60" s="1"/>
      <c r="C60" s="62" t="s">
        <v>293</v>
      </c>
      <c r="D60" s="63"/>
      <c r="E60" s="95"/>
      <c r="F60" s="61" t="s">
        <v>33</v>
      </c>
      <c r="G60" s="61" t="s">
        <v>1</v>
      </c>
      <c r="H60" s="1"/>
      <c r="I60" s="125" t="s">
        <v>305</v>
      </c>
    </row>
    <row r="61" spans="2:31" s="7" customFormat="1" ht="14.25" x14ac:dyDescent="0.45">
      <c r="B61" s="172"/>
      <c r="C61" s="114" t="str">
        <f>C100</f>
        <v>1. CONTRATO DE TRABALHO</v>
      </c>
      <c r="D61" s="64"/>
      <c r="E61" s="110"/>
      <c r="F61" s="94">
        <f>COUNTA(C101:C133)-G61</f>
        <v>30</v>
      </c>
      <c r="G61" s="94">
        <f>COUNTIF(H101:H133,"NA")</f>
        <v>0</v>
      </c>
      <c r="H61" s="54"/>
      <c r="I61" s="126" t="str">
        <f>F97</f>
        <v>Reprovado</v>
      </c>
      <c r="J61" s="9"/>
      <c r="K61" s="215"/>
      <c r="L61" s="215"/>
      <c r="M61" s="215"/>
      <c r="N61" s="215"/>
      <c r="O61" s="215"/>
      <c r="P61" s="215"/>
      <c r="Q61" s="211"/>
      <c r="R61" s="211"/>
      <c r="S61" s="211"/>
      <c r="T61" s="211"/>
      <c r="U61" s="211"/>
      <c r="V61" s="211"/>
      <c r="W61" s="211"/>
      <c r="X61" s="211"/>
      <c r="Y61" s="211"/>
      <c r="Z61" s="6"/>
      <c r="AA61" s="6"/>
      <c r="AB61" s="109"/>
      <c r="AC61" s="6"/>
      <c r="AD61" s="6"/>
      <c r="AE61" s="6"/>
    </row>
    <row r="62" spans="2:31" s="7" customFormat="1" ht="14.25" x14ac:dyDescent="0.45">
      <c r="B62" s="172"/>
      <c r="C62" s="114" t="str">
        <f>C147</f>
        <v>2. PROIBIÇÃO DE TRABALHO INFANTIL</v>
      </c>
      <c r="D62" s="64"/>
      <c r="E62" s="110"/>
      <c r="F62" s="94">
        <f>COUNTA(C148:C149)-G62</f>
        <v>2</v>
      </c>
      <c r="G62" s="94">
        <f>COUNTIF(H148:H149,"NA")</f>
        <v>0</v>
      </c>
      <c r="H62" s="54"/>
      <c r="I62" s="127" t="str">
        <f>F144</f>
        <v>Reprovado</v>
      </c>
      <c r="J62" s="9"/>
      <c r="K62" s="215"/>
      <c r="L62" s="215"/>
      <c r="M62" s="215"/>
      <c r="N62" s="215"/>
      <c r="O62" s="215"/>
      <c r="P62" s="215"/>
      <c r="Q62" s="211"/>
      <c r="R62" s="211"/>
      <c r="S62" s="211"/>
      <c r="T62" s="211"/>
      <c r="U62" s="211"/>
      <c r="V62" s="211"/>
      <c r="W62" s="211"/>
      <c r="X62" s="211"/>
      <c r="Y62" s="211"/>
      <c r="Z62" s="6"/>
      <c r="AA62" s="6"/>
      <c r="AB62" s="109"/>
      <c r="AC62" s="6"/>
      <c r="AD62" s="6"/>
      <c r="AE62" s="6"/>
    </row>
    <row r="63" spans="2:31" s="7" customFormat="1" ht="14.25" x14ac:dyDescent="0.45">
      <c r="B63" s="172"/>
      <c r="C63" s="115" t="str">
        <f>C163</f>
        <v xml:space="preserve">3. PROIBIÇÃO DE TRABALHO ANÁLOGO AO ESCRAVO </v>
      </c>
      <c r="D63" s="64"/>
      <c r="E63" s="110"/>
      <c r="F63" s="94">
        <f>COUNTA(C164:C166)-G63</f>
        <v>3</v>
      </c>
      <c r="G63" s="94">
        <f>COUNTIF(H164:H166,"NA")</f>
        <v>0</v>
      </c>
      <c r="H63" s="54"/>
      <c r="I63" s="127" t="str">
        <f>F160</f>
        <v>Reprovado</v>
      </c>
      <c r="J63" s="9"/>
      <c r="K63" s="215"/>
      <c r="L63" s="215"/>
      <c r="M63" s="215"/>
      <c r="N63" s="215"/>
      <c r="O63" s="215"/>
      <c r="P63" s="215"/>
      <c r="Q63" s="211"/>
      <c r="R63" s="211"/>
      <c r="S63" s="211"/>
      <c r="T63" s="211"/>
      <c r="U63" s="211"/>
      <c r="V63" s="211"/>
      <c r="W63" s="211"/>
      <c r="X63" s="211"/>
      <c r="Y63" s="211"/>
      <c r="Z63" s="6"/>
      <c r="AA63" s="6"/>
      <c r="AB63" s="109"/>
      <c r="AC63" s="6"/>
      <c r="AD63" s="6"/>
      <c r="AE63" s="6"/>
    </row>
    <row r="64" spans="2:31" s="107" customFormat="1" ht="14.25" x14ac:dyDescent="0.45">
      <c r="B64" s="173"/>
      <c r="C64" s="116" t="str">
        <f>C186</f>
        <v>4. LIBERDADE DE ASSOCIAÇÃO SINDICAL</v>
      </c>
      <c r="D64" s="103"/>
      <c r="E64" s="104"/>
      <c r="F64" s="108">
        <f>COUNTA(C187:C190)-G64</f>
        <v>4</v>
      </c>
      <c r="G64" s="105">
        <f>COUNTIF(H187:H190,"NA")</f>
        <v>0</v>
      </c>
      <c r="H64" s="106"/>
      <c r="I64" s="128" t="str">
        <f>F183</f>
        <v>Reprovado</v>
      </c>
      <c r="J64" s="9"/>
      <c r="K64" s="216"/>
      <c r="L64" s="216"/>
      <c r="M64" s="216"/>
      <c r="N64" s="216"/>
      <c r="O64" s="216"/>
      <c r="P64" s="216"/>
      <c r="Q64" s="212"/>
      <c r="R64" s="212"/>
      <c r="S64" s="212"/>
      <c r="T64" s="212"/>
      <c r="U64" s="212"/>
      <c r="V64" s="212"/>
      <c r="W64" s="212"/>
      <c r="X64" s="212"/>
      <c r="Y64" s="212"/>
      <c r="Z64" s="109"/>
      <c r="AA64" s="109"/>
      <c r="AB64" s="109"/>
      <c r="AC64" s="109"/>
      <c r="AD64" s="109"/>
      <c r="AE64" s="109"/>
    </row>
    <row r="65" spans="2:31" s="7" customFormat="1" ht="14.25" x14ac:dyDescent="0.45">
      <c r="B65" s="172"/>
      <c r="C65" s="114" t="str">
        <f>C210</f>
        <v xml:space="preserve">5. PROIBIÇÃO DE DISCRIMINAÇÃO DE PESSOAS </v>
      </c>
      <c r="D65" s="64"/>
      <c r="E65" s="110"/>
      <c r="F65" s="94">
        <f>COUNTA(C211:C217)-G65</f>
        <v>2</v>
      </c>
      <c r="G65" s="94">
        <f>COUNTIF(H211:H217,"NA")</f>
        <v>0</v>
      </c>
      <c r="H65" s="54"/>
      <c r="I65" s="126" t="str">
        <f>F207</f>
        <v>Reprovado</v>
      </c>
      <c r="J65" s="9"/>
      <c r="K65" s="215"/>
      <c r="L65" s="215"/>
      <c r="M65" s="215"/>
      <c r="N65" s="215"/>
      <c r="O65" s="215"/>
      <c r="P65" s="215"/>
      <c r="Q65" s="211"/>
      <c r="R65" s="211"/>
      <c r="S65" s="211"/>
      <c r="T65" s="211"/>
      <c r="U65" s="211"/>
      <c r="V65" s="211"/>
      <c r="W65" s="211"/>
      <c r="X65" s="211"/>
      <c r="Y65" s="211"/>
      <c r="Z65" s="6"/>
      <c r="AA65" s="6"/>
      <c r="AB65" s="109"/>
      <c r="AC65" s="6"/>
      <c r="AD65" s="6"/>
      <c r="AE65" s="6"/>
    </row>
    <row r="66" spans="2:31" s="7" customFormat="1" ht="14.25" x14ac:dyDescent="0.45">
      <c r="B66" s="172"/>
      <c r="C66" s="114" t="str">
        <f>C237</f>
        <v xml:space="preserve">6. SEGURANÇA, SAÚDE OCUPACIONAL E MEIO AMBIENTE DO TRABALHO </v>
      </c>
      <c r="D66" s="64"/>
      <c r="E66" s="110"/>
      <c r="F66" s="94">
        <f>COUNTA(C240:C244,C246:C247,C249:C256,C258:C279,C281,C283,C285:C286,C288:C303,C305:C306,C308:C311,C313:C314,C316:C317,C319:C323,C325:C327,C329:C332,C334:C353)-G66</f>
        <v>99</v>
      </c>
      <c r="G66" s="94">
        <f>COUNTIF(H240:H353,"NA")</f>
        <v>0</v>
      </c>
      <c r="H66" s="54"/>
      <c r="I66" s="126" t="str">
        <f>F234</f>
        <v>Reprovado</v>
      </c>
      <c r="J66" s="9"/>
      <c r="K66" s="215"/>
      <c r="L66" s="215"/>
      <c r="M66" s="215"/>
      <c r="N66" s="215"/>
      <c r="O66" s="215"/>
      <c r="P66" s="215"/>
      <c r="Q66" s="211"/>
      <c r="R66" s="211"/>
      <c r="S66" s="211"/>
      <c r="T66" s="211"/>
      <c r="U66" s="211"/>
      <c r="V66" s="211"/>
      <c r="W66" s="211"/>
      <c r="X66" s="211"/>
      <c r="Y66" s="211"/>
      <c r="Z66" s="6"/>
      <c r="AA66" s="6"/>
      <c r="AB66" s="109"/>
      <c r="AC66" s="6"/>
      <c r="AD66" s="6"/>
      <c r="AE66" s="6"/>
    </row>
    <row r="67" spans="2:31" s="7" customFormat="1" ht="14.25" x14ac:dyDescent="0.45">
      <c r="B67" s="172"/>
      <c r="C67" s="207" t="str">
        <f>C373</f>
        <v>7. DESEMPENHO AMBIENTAL</v>
      </c>
      <c r="D67" s="64"/>
      <c r="E67" s="110"/>
      <c r="F67" s="94">
        <f>COUNTA(C375:C380,C382:C383,C385:C387,C389:C397)-G67</f>
        <v>20</v>
      </c>
      <c r="G67" s="94">
        <f>COUNTIF(H375:H397,"NA")</f>
        <v>0</v>
      </c>
      <c r="H67" s="54"/>
      <c r="I67" s="126" t="str">
        <f>F370</f>
        <v>Reprovado</v>
      </c>
      <c r="J67" s="9"/>
      <c r="K67" s="215"/>
      <c r="L67" s="215"/>
      <c r="M67" s="215"/>
      <c r="N67" s="215"/>
      <c r="O67" s="215"/>
      <c r="P67" s="215"/>
      <c r="Q67" s="211"/>
      <c r="R67" s="211"/>
      <c r="S67" s="211"/>
      <c r="T67" s="211"/>
      <c r="U67" s="211"/>
      <c r="V67" s="211"/>
      <c r="W67" s="211"/>
      <c r="X67" s="211"/>
      <c r="Y67" s="211"/>
      <c r="Z67" s="6"/>
      <c r="AA67" s="6"/>
      <c r="AB67" s="109"/>
      <c r="AC67" s="6"/>
      <c r="AD67" s="6"/>
      <c r="AE67" s="6"/>
    </row>
    <row r="68" spans="2:31" s="7" customFormat="1" ht="14.25" x14ac:dyDescent="0.45">
      <c r="B68" s="172"/>
      <c r="C68" s="207" t="str">
        <f>C417</f>
        <v>8. BOAS PRÁTICAS AGRÍCOLAS</v>
      </c>
      <c r="D68" s="64"/>
      <c r="E68" s="110"/>
      <c r="F68" s="94">
        <f>COUNTA(C419:C422,C425:C434,C436:C442)-G68</f>
        <v>20</v>
      </c>
      <c r="G68" s="94">
        <f>COUNTIF(H419:H442,"NA")</f>
        <v>0</v>
      </c>
      <c r="H68" s="54"/>
      <c r="I68" s="126" t="str">
        <f>F414</f>
        <v>Reprovado</v>
      </c>
      <c r="J68" s="9"/>
      <c r="K68" s="215"/>
      <c r="L68" s="215"/>
      <c r="M68" s="215"/>
      <c r="N68" s="215"/>
      <c r="O68" s="215"/>
      <c r="P68" s="215"/>
      <c r="Q68" s="211"/>
      <c r="R68" s="211"/>
      <c r="S68" s="211"/>
      <c r="T68" s="211"/>
      <c r="U68" s="211"/>
      <c r="V68" s="211"/>
      <c r="W68" s="211"/>
      <c r="X68" s="211"/>
      <c r="Y68" s="211"/>
      <c r="Z68" s="6"/>
      <c r="AA68" s="6"/>
      <c r="AB68" s="109"/>
      <c r="AC68" s="6"/>
      <c r="AD68" s="6"/>
      <c r="AE68" s="6"/>
    </row>
    <row r="69" spans="2:31" s="7" customFormat="1" ht="14.25" x14ac:dyDescent="0.45">
      <c r="B69" s="172"/>
      <c r="C69" s="207"/>
      <c r="D69" s="64"/>
      <c r="E69" s="110"/>
      <c r="F69" s="94"/>
      <c r="G69" s="94"/>
      <c r="H69" s="54"/>
      <c r="I69" s="126"/>
      <c r="J69" s="9"/>
      <c r="K69" s="215"/>
      <c r="L69" s="215"/>
      <c r="M69" s="215"/>
      <c r="N69" s="215"/>
      <c r="O69" s="215"/>
      <c r="P69" s="215"/>
      <c r="Q69" s="211"/>
      <c r="R69" s="211"/>
      <c r="S69" s="211"/>
      <c r="T69" s="211"/>
      <c r="U69" s="211"/>
      <c r="V69" s="211"/>
      <c r="W69" s="211"/>
      <c r="X69" s="211"/>
      <c r="Y69" s="211"/>
      <c r="Z69" s="6"/>
      <c r="AA69" s="6"/>
      <c r="AB69" s="109"/>
      <c r="AC69" s="6"/>
      <c r="AD69" s="6"/>
      <c r="AE69" s="6"/>
    </row>
    <row r="70" spans="2:31" s="7" customFormat="1" x14ac:dyDescent="0.45">
      <c r="B70" s="172"/>
      <c r="C70" s="129" t="s">
        <v>273</v>
      </c>
      <c r="D70" s="130"/>
      <c r="E70" s="131"/>
      <c r="F70" s="132">
        <f>SUM(F61:F69)</f>
        <v>180</v>
      </c>
      <c r="G70" s="132">
        <f>SUM(G61:G69)</f>
        <v>0</v>
      </c>
      <c r="H70" s="54"/>
      <c r="I70" s="133" t="str">
        <f>IF(I71=8,"APROVADO","REPROVADO")</f>
        <v>REPROVADO</v>
      </c>
      <c r="J70" s="9"/>
      <c r="K70" s="215"/>
      <c r="L70" s="215"/>
      <c r="M70" s="215"/>
      <c r="N70" s="215"/>
      <c r="O70" s="215"/>
      <c r="P70" s="215"/>
      <c r="Q70" s="211"/>
      <c r="R70" s="211"/>
      <c r="S70" s="211"/>
      <c r="T70" s="211"/>
      <c r="U70" s="211"/>
      <c r="V70" s="211"/>
      <c r="W70" s="211"/>
      <c r="X70" s="211"/>
      <c r="Y70" s="211"/>
      <c r="Z70" s="6"/>
      <c r="AA70" s="6"/>
      <c r="AB70" s="109"/>
      <c r="AC70" s="6"/>
      <c r="AD70" s="6"/>
      <c r="AE70" s="6"/>
    </row>
    <row r="71" spans="2:31" s="7" customFormat="1" x14ac:dyDescent="0.45">
      <c r="B71" s="172"/>
      <c r="C71" s="27"/>
      <c r="D71" s="27"/>
      <c r="E71" s="54"/>
      <c r="F71" s="4"/>
      <c r="G71" s="4"/>
      <c r="H71" s="54"/>
      <c r="I71" s="6">
        <f>COUNTIF(I61:I68,"Aprovado")</f>
        <v>0</v>
      </c>
      <c r="J71" s="6"/>
      <c r="K71" s="215"/>
      <c r="L71" s="215"/>
      <c r="M71" s="215"/>
      <c r="N71" s="215"/>
      <c r="O71" s="215"/>
      <c r="P71" s="215"/>
      <c r="Q71" s="211"/>
      <c r="R71" s="211"/>
      <c r="S71" s="211"/>
      <c r="T71" s="211"/>
      <c r="U71" s="211"/>
      <c r="V71" s="211"/>
      <c r="W71" s="211"/>
      <c r="X71" s="211"/>
      <c r="Y71" s="211"/>
      <c r="Z71" s="6"/>
      <c r="AA71" s="6"/>
      <c r="AB71" s="109"/>
      <c r="AC71" s="6"/>
      <c r="AD71" s="6"/>
      <c r="AE71" s="6"/>
    </row>
    <row r="72" spans="2:31" ht="13.5" x14ac:dyDescent="0.35">
      <c r="B72" s="174"/>
      <c r="C72" s="89" t="s">
        <v>274</v>
      </c>
      <c r="D72" s="117"/>
      <c r="E72" s="118"/>
      <c r="F72" s="279">
        <f>SUM(F70:G70)</f>
        <v>180</v>
      </c>
      <c r="G72" s="280"/>
      <c r="H72" s="1"/>
      <c r="I72" s="1"/>
    </row>
    <row r="73" spans="2:31" ht="13.5" x14ac:dyDescent="0.35">
      <c r="B73" s="174"/>
      <c r="C73" s="90" t="s">
        <v>210</v>
      </c>
      <c r="D73" s="117"/>
      <c r="E73" s="118"/>
      <c r="F73" s="279">
        <f>COUNTIF(F101:F470,"X")</f>
        <v>0</v>
      </c>
      <c r="G73" s="280"/>
      <c r="H73" s="1"/>
      <c r="I73" s="7"/>
    </row>
    <row r="74" spans="2:31" ht="13.5" x14ac:dyDescent="0.35">
      <c r="B74" s="174"/>
      <c r="C74" s="91" t="s">
        <v>211</v>
      </c>
      <c r="D74" s="117"/>
      <c r="E74" s="118"/>
      <c r="F74" s="279">
        <f>F72-F73</f>
        <v>180</v>
      </c>
      <c r="G74" s="280"/>
      <c r="H74" s="28"/>
    </row>
    <row r="75" spans="2:31" x14ac:dyDescent="0.45">
      <c r="C75" s="91" t="s">
        <v>554</v>
      </c>
      <c r="D75" s="265"/>
      <c r="E75" s="261"/>
      <c r="F75" s="279">
        <f>SUM(F90,F137,F153,F176,F200,F227,F363,F407)</f>
        <v>75</v>
      </c>
      <c r="G75" s="280"/>
    </row>
    <row r="76" spans="2:31" x14ac:dyDescent="0.45">
      <c r="C76" s="260"/>
      <c r="D76" s="260"/>
      <c r="E76" s="260"/>
    </row>
    <row r="77" spans="2:31" x14ac:dyDescent="0.45">
      <c r="B77" s="1" t="s">
        <v>32</v>
      </c>
      <c r="C77" s="1"/>
      <c r="D77" s="1"/>
      <c r="E77" s="54"/>
      <c r="F77" s="1"/>
      <c r="G77" s="1"/>
      <c r="H77" s="1"/>
    </row>
    <row r="78" spans="2:31" x14ac:dyDescent="0.45">
      <c r="B78" s="1" t="s">
        <v>313</v>
      </c>
      <c r="C78" s="1"/>
      <c r="D78" s="1"/>
      <c r="E78" s="54"/>
      <c r="F78" s="1"/>
      <c r="G78" s="1"/>
      <c r="H78" s="1"/>
    </row>
    <row r="79" spans="2:31" x14ac:dyDescent="0.45">
      <c r="B79" s="1" t="s">
        <v>314</v>
      </c>
      <c r="C79" s="28"/>
      <c r="D79" s="28"/>
      <c r="E79" s="54"/>
      <c r="F79" s="28"/>
      <c r="G79" s="28"/>
      <c r="H79" s="28"/>
    </row>
    <row r="80" spans="2:31" x14ac:dyDescent="0.45">
      <c r="B80" s="31" t="s">
        <v>31</v>
      </c>
      <c r="C80" s="31"/>
      <c r="D80" s="31"/>
      <c r="E80" s="96"/>
      <c r="F80" s="31"/>
      <c r="G80" s="31"/>
      <c r="H80" s="7"/>
    </row>
    <row r="81" spans="2:31" x14ac:dyDescent="0.35">
      <c r="B81" s="32" t="s">
        <v>320</v>
      </c>
      <c r="C81" s="32"/>
      <c r="D81" s="32"/>
      <c r="E81" s="97"/>
      <c r="F81" s="27"/>
      <c r="G81" s="27"/>
      <c r="H81" s="27"/>
    </row>
    <row r="83" spans="2:31" ht="13.15" x14ac:dyDescent="0.45">
      <c r="B83" s="54"/>
      <c r="C83" s="134" t="s">
        <v>206</v>
      </c>
      <c r="D83" s="135"/>
      <c r="E83" s="136"/>
      <c r="F83" s="135"/>
      <c r="G83" s="137"/>
      <c r="H83" s="28"/>
      <c r="I83" s="83"/>
    </row>
    <row r="84" spans="2:31" x14ac:dyDescent="0.35">
      <c r="B84" s="54"/>
      <c r="C84" s="66" t="s">
        <v>306</v>
      </c>
      <c r="D84" s="65"/>
      <c r="E84" s="110"/>
      <c r="F84" s="281">
        <f>COUNTIF(K101:K133,"C")</f>
        <v>30</v>
      </c>
      <c r="G84" s="282"/>
      <c r="H84" s="28"/>
      <c r="I84" s="121"/>
    </row>
    <row r="85" spans="2:31" x14ac:dyDescent="0.35">
      <c r="B85" s="54"/>
      <c r="C85" s="66" t="s">
        <v>202</v>
      </c>
      <c r="D85" s="65"/>
      <c r="E85" s="110"/>
      <c r="F85" s="281">
        <f>COUNTIF(M101:M133,"CX")</f>
        <v>0</v>
      </c>
      <c r="G85" s="282"/>
      <c r="H85" s="28"/>
      <c r="I85" s="121"/>
    </row>
    <row r="86" spans="2:31" x14ac:dyDescent="0.35">
      <c r="B86" s="54"/>
      <c r="C86" s="66" t="s">
        <v>203</v>
      </c>
      <c r="D86" s="65"/>
      <c r="E86" s="110"/>
      <c r="F86" s="281">
        <f>COUNTIF(O101:O133,"CX")</f>
        <v>0</v>
      </c>
      <c r="G86" s="282"/>
      <c r="H86" s="28"/>
      <c r="I86" s="121"/>
    </row>
    <row r="87" spans="2:31" x14ac:dyDescent="0.35">
      <c r="B87" s="54"/>
      <c r="C87" s="66" t="s">
        <v>201</v>
      </c>
      <c r="D87" s="65"/>
      <c r="E87" s="110"/>
      <c r="F87" s="281">
        <f>F84-SUM(F85:G86)</f>
        <v>30</v>
      </c>
      <c r="G87" s="282"/>
      <c r="H87" s="28"/>
      <c r="I87" s="121"/>
    </row>
    <row r="88" spans="2:31" s="7" customFormat="1" ht="13.15" x14ac:dyDescent="0.4">
      <c r="B88" s="4"/>
      <c r="C88" s="67" t="s">
        <v>285</v>
      </c>
      <c r="D88" s="64"/>
      <c r="E88" s="112"/>
      <c r="F88" s="283">
        <f>F85/F84</f>
        <v>0</v>
      </c>
      <c r="G88" s="284"/>
      <c r="H88" s="27"/>
      <c r="I88" s="121"/>
      <c r="J88" s="6" t="str">
        <f>IF(F88&gt;=85%,"Aprovado","Reprovado")</f>
        <v>Reprovado</v>
      </c>
      <c r="K88" s="215"/>
      <c r="L88" s="215"/>
      <c r="M88" s="215"/>
      <c r="N88" s="215"/>
      <c r="O88" s="215"/>
      <c r="P88" s="215"/>
      <c r="Q88" s="211"/>
      <c r="R88" s="211"/>
      <c r="S88" s="211"/>
      <c r="T88" s="211"/>
      <c r="U88" s="211"/>
      <c r="V88" s="211"/>
      <c r="W88" s="211"/>
      <c r="X88" s="211"/>
      <c r="Y88" s="211"/>
      <c r="Z88" s="6"/>
      <c r="AA88" s="6"/>
      <c r="AB88" s="109"/>
      <c r="AC88" s="6"/>
      <c r="AD88" s="6"/>
      <c r="AE88" s="6"/>
    </row>
    <row r="89" spans="2:31" ht="13.15" x14ac:dyDescent="0.4">
      <c r="B89" s="54"/>
      <c r="C89" s="58"/>
      <c r="D89" s="28"/>
      <c r="E89" s="54"/>
      <c r="F89" s="92"/>
      <c r="G89" s="92"/>
      <c r="H89" s="28"/>
      <c r="I89" s="121"/>
    </row>
    <row r="90" spans="2:31" x14ac:dyDescent="0.35">
      <c r="B90" s="54"/>
      <c r="C90" s="66" t="s">
        <v>275</v>
      </c>
      <c r="D90" s="65"/>
      <c r="E90" s="110"/>
      <c r="F90" s="281">
        <f>COUNTIF(L101:L133,"CMP")</f>
        <v>8</v>
      </c>
      <c r="G90" s="282"/>
      <c r="H90" s="28"/>
      <c r="I90" s="121"/>
    </row>
    <row r="91" spans="2:31" x14ac:dyDescent="0.35">
      <c r="B91" s="54"/>
      <c r="C91" s="66" t="s">
        <v>202</v>
      </c>
      <c r="D91" s="65"/>
      <c r="E91" s="110"/>
      <c r="F91" s="281">
        <f>COUNTIF(N101:N133,"CCMPX")</f>
        <v>0</v>
      </c>
      <c r="G91" s="282"/>
      <c r="H91" s="28"/>
      <c r="I91" s="121"/>
    </row>
    <row r="92" spans="2:31" x14ac:dyDescent="0.35">
      <c r="B92" s="54"/>
      <c r="C92" s="66" t="s">
        <v>203</v>
      </c>
      <c r="D92" s="65"/>
      <c r="E92" s="110"/>
      <c r="F92" s="281">
        <f>COUNTIF(P101:P133,"CCMPX")</f>
        <v>0</v>
      </c>
      <c r="G92" s="282"/>
      <c r="H92" s="28"/>
      <c r="I92" s="121"/>
    </row>
    <row r="93" spans="2:31" x14ac:dyDescent="0.35">
      <c r="B93" s="54"/>
      <c r="C93" s="66" t="s">
        <v>201</v>
      </c>
      <c r="D93" s="65"/>
      <c r="E93" s="110"/>
      <c r="F93" s="281">
        <f>F90-SUM(F91:G92)</f>
        <v>8</v>
      </c>
      <c r="G93" s="282"/>
      <c r="H93" s="28"/>
      <c r="I93" s="121"/>
    </row>
    <row r="94" spans="2:31" s="7" customFormat="1" ht="13.15" x14ac:dyDescent="0.4">
      <c r="B94" s="4"/>
      <c r="C94" s="67" t="s">
        <v>285</v>
      </c>
      <c r="D94" s="64"/>
      <c r="E94" s="112"/>
      <c r="F94" s="283">
        <f>F91/F90</f>
        <v>0</v>
      </c>
      <c r="G94" s="284"/>
      <c r="H94" s="27"/>
      <c r="I94" s="121"/>
      <c r="J94" s="6" t="str">
        <f>IF(F94&lt;100%,"Reprovado","Aprovado")</f>
        <v>Reprovado</v>
      </c>
      <c r="K94" s="215"/>
      <c r="L94" s="215"/>
      <c r="M94" s="215"/>
      <c r="N94" s="215"/>
      <c r="O94" s="215"/>
      <c r="P94" s="215"/>
      <c r="Q94" s="211"/>
      <c r="R94" s="211"/>
      <c r="S94" s="211"/>
      <c r="T94" s="211"/>
      <c r="U94" s="211"/>
      <c r="V94" s="211"/>
      <c r="W94" s="211"/>
      <c r="X94" s="211"/>
      <c r="Y94" s="211"/>
      <c r="Z94" s="6"/>
      <c r="AA94" s="6"/>
      <c r="AB94" s="109"/>
      <c r="AC94" s="6"/>
      <c r="AD94" s="6"/>
      <c r="AE94" s="6"/>
    </row>
    <row r="95" spans="2:31" ht="13.15" x14ac:dyDescent="0.4">
      <c r="B95" s="54"/>
      <c r="C95" s="58"/>
      <c r="D95" s="28"/>
      <c r="E95" s="54"/>
      <c r="F95" s="293"/>
      <c r="G95" s="294"/>
      <c r="H95" s="28"/>
      <c r="I95" s="122"/>
    </row>
    <row r="96" spans="2:31" x14ac:dyDescent="0.35">
      <c r="B96" s="54"/>
      <c r="C96" s="1"/>
      <c r="D96" s="1"/>
      <c r="E96" s="54"/>
      <c r="F96" s="287" t="s">
        <v>304</v>
      </c>
      <c r="G96" s="288"/>
      <c r="H96" s="1"/>
      <c r="I96" s="121"/>
    </row>
    <row r="97" spans="2:16" ht="13.15" x14ac:dyDescent="0.45">
      <c r="B97" s="54"/>
      <c r="C97" s="138" t="s">
        <v>276</v>
      </c>
      <c r="D97" s="135"/>
      <c r="E97" s="139"/>
      <c r="F97" s="277" t="str">
        <f>IF(SUM(F88,F94)&gt;=AB5,"Aprovado","Reprovado")</f>
        <v>Reprovado</v>
      </c>
      <c r="G97" s="278"/>
      <c r="H97" s="28"/>
      <c r="I97" s="121"/>
    </row>
    <row r="98" spans="2:16" x14ac:dyDescent="0.35">
      <c r="F98" s="294"/>
      <c r="G98" s="294"/>
    </row>
    <row r="99" spans="2:16" x14ac:dyDescent="0.35">
      <c r="B99" s="41"/>
      <c r="D99" s="9"/>
      <c r="F99" s="141" t="s">
        <v>272</v>
      </c>
      <c r="G99" s="145"/>
      <c r="H99" s="9"/>
    </row>
    <row r="100" spans="2:16" x14ac:dyDescent="0.35">
      <c r="B100" s="140"/>
      <c r="C100" s="141" t="s">
        <v>34</v>
      </c>
      <c r="D100" s="142" t="s">
        <v>0</v>
      </c>
      <c r="E100" s="143" t="s">
        <v>271</v>
      </c>
      <c r="F100" s="142" t="s">
        <v>33</v>
      </c>
      <c r="G100" s="142" t="s">
        <v>1</v>
      </c>
      <c r="H100" s="142" t="s">
        <v>238</v>
      </c>
      <c r="I100" s="144" t="s">
        <v>204</v>
      </c>
      <c r="J100" s="258"/>
      <c r="K100" s="217" t="s">
        <v>0</v>
      </c>
      <c r="L100" s="217" t="s">
        <v>301</v>
      </c>
      <c r="M100" s="217" t="s">
        <v>299</v>
      </c>
      <c r="N100" s="217" t="s">
        <v>302</v>
      </c>
      <c r="O100" s="217" t="s">
        <v>300</v>
      </c>
      <c r="P100" s="217" t="s">
        <v>303</v>
      </c>
    </row>
    <row r="101" spans="2:16" ht="45" customHeight="1" x14ac:dyDescent="0.45">
      <c r="B101" s="146" t="s">
        <v>2</v>
      </c>
      <c r="C101" s="26" t="s">
        <v>405</v>
      </c>
      <c r="D101" s="10" t="s">
        <v>0</v>
      </c>
      <c r="E101" s="23" t="s">
        <v>271</v>
      </c>
      <c r="F101" s="158" t="str">
        <f>IF('Lista VCP_BCI_2025'!F101="","",'Lista VCP_BCI_2025'!F101)</f>
        <v/>
      </c>
      <c r="G101" s="158" t="str">
        <f>IF('Lista VCP_BCI_2025'!G101="","",'Lista VCP_BCI_2025'!G101)</f>
        <v/>
      </c>
      <c r="H101" s="93" t="str">
        <f>IF('Lista VCP_BCI_2025'!H101="","",'Lista VCP_BCI_2025'!H101)</f>
        <v/>
      </c>
      <c r="I101" s="166" t="str">
        <f>IF('Lista VCP_BCI_2025'!I101="","",'Lista VCP_BCI_2025'!I101)</f>
        <v/>
      </c>
      <c r="J101" s="258"/>
      <c r="K101" s="214" t="str">
        <f>CONCATENATE(D101,H101)</f>
        <v>C</v>
      </c>
      <c r="L101" s="214" t="str">
        <f>CONCATENATE(E101,H101)</f>
        <v>CMP</v>
      </c>
      <c r="M101" s="214" t="str">
        <f>CONCATENATE(D101,F101)</f>
        <v>C</v>
      </c>
      <c r="N101" s="214" t="str">
        <f>CONCATENATE(D101,E101,F101)</f>
        <v>CCMP</v>
      </c>
      <c r="O101" s="214" t="str">
        <f>CONCATENATE(D101,G101)</f>
        <v>C</v>
      </c>
      <c r="P101" s="214" t="str">
        <f>CONCATENATE(D101,E101,G101)</f>
        <v>CCMP</v>
      </c>
    </row>
    <row r="102" spans="2:16" ht="34.5" customHeight="1" x14ac:dyDescent="0.45">
      <c r="B102" s="146" t="s">
        <v>3</v>
      </c>
      <c r="C102" s="26" t="s">
        <v>555</v>
      </c>
      <c r="D102" s="10" t="s">
        <v>0</v>
      </c>
      <c r="E102" s="23"/>
      <c r="F102" s="158" t="str">
        <f>IF('Lista VCP_BCI_2025'!F102="","",'Lista VCP_BCI_2025'!F102)</f>
        <v/>
      </c>
      <c r="G102" s="158" t="str">
        <f>IF('Lista VCP_BCI_2025'!G102="","",'Lista VCP_BCI_2025'!G102)</f>
        <v/>
      </c>
      <c r="H102" s="93" t="str">
        <f>IF('Lista VCP_BCI_2025'!H102="","",'Lista VCP_BCI_2025'!H102)</f>
        <v/>
      </c>
      <c r="I102" s="166" t="str">
        <f>IF('Lista VCP_BCI_2025'!I102="","",'Lista VCP_BCI_2025'!I102)</f>
        <v/>
      </c>
      <c r="J102" s="258"/>
      <c r="K102" s="214" t="str">
        <f>CONCATENATE(D102,H102)</f>
        <v>C</v>
      </c>
      <c r="L102" s="214" t="str">
        <f t="shared" ref="L102:L133" si="0">CONCATENATE(E102,H102)</f>
        <v/>
      </c>
      <c r="M102" s="214" t="str">
        <f t="shared" ref="M102:M133" si="1">CONCATENATE(D102,F102)</f>
        <v>C</v>
      </c>
      <c r="N102" s="214" t="str">
        <f t="shared" ref="N102:N133" si="2">CONCATENATE(D102,E102,F102)</f>
        <v>C</v>
      </c>
      <c r="O102" s="214" t="str">
        <f t="shared" ref="O102:O133" si="3">CONCATENATE(D102,G102)</f>
        <v>C</v>
      </c>
      <c r="P102" s="214" t="str">
        <f t="shared" ref="P102:P133" si="4">CONCATENATE(D102,E102,G102)</f>
        <v>C</v>
      </c>
    </row>
    <row r="103" spans="2:16" ht="40.5" customHeight="1" x14ac:dyDescent="0.45">
      <c r="B103" s="146" t="s">
        <v>4</v>
      </c>
      <c r="C103" s="26" t="s">
        <v>556</v>
      </c>
      <c r="D103" s="10" t="s">
        <v>0</v>
      </c>
      <c r="E103" s="23"/>
      <c r="F103" s="158" t="str">
        <f>IF('Lista VCP_BCI_2025'!F103="","",'Lista VCP_BCI_2025'!F103)</f>
        <v/>
      </c>
      <c r="G103" s="158" t="str">
        <f>IF('Lista VCP_BCI_2025'!G103="","",'Lista VCP_BCI_2025'!G103)</f>
        <v/>
      </c>
      <c r="H103" s="93" t="str">
        <f>IF('Lista VCP_BCI_2025'!H103="","",'Lista VCP_BCI_2025'!H103)</f>
        <v/>
      </c>
      <c r="I103" s="166" t="str">
        <f>IF('Lista VCP_BCI_2025'!I103="","",'Lista VCP_BCI_2025'!I103)</f>
        <v/>
      </c>
      <c r="J103" s="258"/>
      <c r="K103" s="214" t="str">
        <f>CONCATENATE(D103,H103)</f>
        <v>C</v>
      </c>
      <c r="L103" s="214" t="str">
        <f t="shared" si="0"/>
        <v/>
      </c>
      <c r="M103" s="214" t="str">
        <f t="shared" si="1"/>
        <v>C</v>
      </c>
      <c r="N103" s="214" t="str">
        <f t="shared" si="2"/>
        <v>C</v>
      </c>
      <c r="O103" s="214" t="str">
        <f t="shared" si="3"/>
        <v>C</v>
      </c>
      <c r="P103" s="214" t="str">
        <f t="shared" si="4"/>
        <v>C</v>
      </c>
    </row>
    <row r="104" spans="2:16" ht="69.75" customHeight="1" x14ac:dyDescent="0.45">
      <c r="B104" s="146" t="s">
        <v>5</v>
      </c>
      <c r="C104" s="26" t="s">
        <v>411</v>
      </c>
      <c r="D104" s="10" t="s">
        <v>0</v>
      </c>
      <c r="E104" s="23"/>
      <c r="F104" s="158" t="str">
        <f>IF('Lista VCP_BCI_2025'!F104="","",'Lista VCP_BCI_2025'!F104)</f>
        <v/>
      </c>
      <c r="G104" s="158" t="str">
        <f>IF('Lista VCP_BCI_2025'!G104="","",'Lista VCP_BCI_2025'!G104)</f>
        <v/>
      </c>
      <c r="H104" s="93" t="str">
        <f>IF('Lista VCP_BCI_2025'!H104="","",'Lista VCP_BCI_2025'!H104)</f>
        <v/>
      </c>
      <c r="I104" s="166" t="str">
        <f>IF('Lista VCP_BCI_2025'!I104="","",'Lista VCP_BCI_2025'!I104)</f>
        <v/>
      </c>
      <c r="J104" s="258"/>
      <c r="K104" s="214" t="str">
        <f t="shared" ref="K104:K133" si="5">CONCATENATE(D104,H104)</f>
        <v>C</v>
      </c>
      <c r="L104" s="214" t="str">
        <f t="shared" si="0"/>
        <v/>
      </c>
      <c r="M104" s="214" t="str">
        <f t="shared" si="1"/>
        <v>C</v>
      </c>
      <c r="N104" s="214" t="str">
        <f t="shared" si="2"/>
        <v>C</v>
      </c>
      <c r="O104" s="214" t="str">
        <f t="shared" si="3"/>
        <v>C</v>
      </c>
      <c r="P104" s="214" t="str">
        <f t="shared" si="4"/>
        <v>C</v>
      </c>
    </row>
    <row r="105" spans="2:16" x14ac:dyDescent="0.45">
      <c r="B105" s="146" t="s">
        <v>6</v>
      </c>
      <c r="C105" s="26" t="s">
        <v>406</v>
      </c>
      <c r="D105" s="10" t="s">
        <v>0</v>
      </c>
      <c r="E105" s="23" t="s">
        <v>271</v>
      </c>
      <c r="F105" s="158" t="str">
        <f>IF('Lista VCP_BCI_2025'!F105="","",'Lista VCP_BCI_2025'!F105)</f>
        <v/>
      </c>
      <c r="G105" s="158" t="str">
        <f>IF('Lista VCP_BCI_2025'!G105="","",'Lista VCP_BCI_2025'!G105)</f>
        <v/>
      </c>
      <c r="H105" s="93" t="str">
        <f>IF('Lista VCP_BCI_2025'!H105="","",'Lista VCP_BCI_2025'!H105)</f>
        <v/>
      </c>
      <c r="I105" s="166" t="str">
        <f>IF('Lista VCP_BCI_2025'!I105="","",'Lista VCP_BCI_2025'!I105)</f>
        <v/>
      </c>
      <c r="J105" s="258"/>
      <c r="K105" s="214" t="str">
        <f t="shared" si="5"/>
        <v>C</v>
      </c>
      <c r="L105" s="214" t="str">
        <f t="shared" si="0"/>
        <v>CMP</v>
      </c>
      <c r="M105" s="214" t="str">
        <f t="shared" si="1"/>
        <v>C</v>
      </c>
      <c r="N105" s="214" t="str">
        <f t="shared" si="2"/>
        <v>CCMP</v>
      </c>
      <c r="O105" s="214" t="str">
        <f t="shared" si="3"/>
        <v>C</v>
      </c>
      <c r="P105" s="214" t="str">
        <f t="shared" si="4"/>
        <v>CCMP</v>
      </c>
    </row>
    <row r="106" spans="2:16" ht="49.5" customHeight="1" x14ac:dyDescent="0.45">
      <c r="B106" s="146" t="s">
        <v>7</v>
      </c>
      <c r="C106" s="26" t="s">
        <v>557</v>
      </c>
      <c r="D106" s="10" t="s">
        <v>0</v>
      </c>
      <c r="E106" s="23"/>
      <c r="F106" s="158" t="str">
        <f>IF('Lista VCP_BCI_2025'!F106="","",'Lista VCP_BCI_2025'!F106)</f>
        <v/>
      </c>
      <c r="G106" s="158" t="str">
        <f>IF('Lista VCP_BCI_2025'!G106="","",'Lista VCP_BCI_2025'!G106)</f>
        <v/>
      </c>
      <c r="H106" s="93" t="str">
        <f>IF('Lista VCP_BCI_2025'!H106="","",'Lista VCP_BCI_2025'!H106)</f>
        <v/>
      </c>
      <c r="I106" s="166" t="str">
        <f>IF('Lista VCP_BCI_2025'!I106="","",'Lista VCP_BCI_2025'!I106)</f>
        <v/>
      </c>
      <c r="J106" s="258"/>
      <c r="K106" s="214" t="str">
        <f t="shared" si="5"/>
        <v>C</v>
      </c>
      <c r="L106" s="214" t="str">
        <f t="shared" si="0"/>
        <v/>
      </c>
      <c r="M106" s="214" t="str">
        <f t="shared" si="1"/>
        <v>C</v>
      </c>
      <c r="N106" s="214" t="str">
        <f t="shared" si="2"/>
        <v>C</v>
      </c>
      <c r="O106" s="214" t="str">
        <f t="shared" si="3"/>
        <v>C</v>
      </c>
      <c r="P106" s="214" t="str">
        <f t="shared" si="4"/>
        <v>C</v>
      </c>
    </row>
    <row r="107" spans="2:16" ht="25.5" x14ac:dyDescent="0.45">
      <c r="B107" s="146" t="s">
        <v>8</v>
      </c>
      <c r="C107" s="185" t="s">
        <v>358</v>
      </c>
      <c r="D107" s="10" t="s">
        <v>0</v>
      </c>
      <c r="E107" s="23"/>
      <c r="F107" s="158" t="str">
        <f>IF('Lista VCP_BCI_2025'!F107="","",'Lista VCP_BCI_2025'!F107)</f>
        <v/>
      </c>
      <c r="G107" s="158" t="str">
        <f>IF('Lista VCP_BCI_2025'!G107="","",'Lista VCP_BCI_2025'!G107)</f>
        <v/>
      </c>
      <c r="H107" s="93" t="str">
        <f>IF('Lista VCP_BCI_2025'!H107="","",'Lista VCP_BCI_2025'!H107)</f>
        <v/>
      </c>
      <c r="I107" s="166" t="str">
        <f>IF('Lista VCP_BCI_2025'!I107="","",'Lista VCP_BCI_2025'!I107)</f>
        <v/>
      </c>
      <c r="J107" s="258"/>
      <c r="K107" s="214" t="str">
        <f t="shared" si="5"/>
        <v>C</v>
      </c>
      <c r="L107" s="214" t="str">
        <f t="shared" si="0"/>
        <v/>
      </c>
      <c r="M107" s="214" t="str">
        <f t="shared" si="1"/>
        <v>C</v>
      </c>
      <c r="N107" s="214" t="str">
        <f t="shared" si="2"/>
        <v>C</v>
      </c>
      <c r="O107" s="214" t="str">
        <f t="shared" si="3"/>
        <v>C</v>
      </c>
      <c r="P107" s="214" t="str">
        <f t="shared" si="4"/>
        <v>C</v>
      </c>
    </row>
    <row r="108" spans="2:16" ht="51" x14ac:dyDescent="0.45">
      <c r="B108" s="146" t="s">
        <v>9</v>
      </c>
      <c r="C108" s="26" t="s">
        <v>412</v>
      </c>
      <c r="D108" s="10" t="s">
        <v>0</v>
      </c>
      <c r="E108" s="23"/>
      <c r="F108" s="158" t="str">
        <f>IF('Lista VCP_BCI_2025'!F108="","",'Lista VCP_BCI_2025'!F108)</f>
        <v/>
      </c>
      <c r="G108" s="158" t="str">
        <f>IF('Lista VCP_BCI_2025'!G108="","",'Lista VCP_BCI_2025'!G108)</f>
        <v/>
      </c>
      <c r="H108" s="93" t="str">
        <f>IF('Lista VCP_BCI_2025'!H108="","",'Lista VCP_BCI_2025'!H108)</f>
        <v/>
      </c>
      <c r="I108" s="166" t="str">
        <f>IF('Lista VCP_BCI_2025'!I108="","",'Lista VCP_BCI_2025'!I108)</f>
        <v/>
      </c>
      <c r="J108" s="258"/>
      <c r="K108" s="214" t="str">
        <f t="shared" si="5"/>
        <v>C</v>
      </c>
      <c r="L108" s="214" t="str">
        <f t="shared" si="0"/>
        <v/>
      </c>
      <c r="M108" s="214" t="str">
        <f t="shared" si="1"/>
        <v>C</v>
      </c>
      <c r="N108" s="214" t="str">
        <f t="shared" si="2"/>
        <v>C</v>
      </c>
      <c r="O108" s="214" t="str">
        <f t="shared" si="3"/>
        <v>C</v>
      </c>
      <c r="P108" s="214" t="str">
        <f t="shared" si="4"/>
        <v>C</v>
      </c>
    </row>
    <row r="109" spans="2:16" ht="25.5" x14ac:dyDescent="0.45">
      <c r="B109" s="146" t="s">
        <v>10</v>
      </c>
      <c r="C109" s="26" t="s">
        <v>359</v>
      </c>
      <c r="D109" s="10" t="s">
        <v>0</v>
      </c>
      <c r="E109" s="23"/>
      <c r="F109" s="158" t="str">
        <f>IF('Lista VCP_BCI_2025'!F109="","",'Lista VCP_BCI_2025'!F109)</f>
        <v/>
      </c>
      <c r="G109" s="158" t="str">
        <f>IF('Lista VCP_BCI_2025'!G109="","",'Lista VCP_BCI_2025'!G109)</f>
        <v/>
      </c>
      <c r="H109" s="93" t="str">
        <f>IF('Lista VCP_BCI_2025'!H109="","",'Lista VCP_BCI_2025'!H109)</f>
        <v/>
      </c>
      <c r="I109" s="166" t="str">
        <f>IF('Lista VCP_BCI_2025'!I109="","",'Lista VCP_BCI_2025'!I109)</f>
        <v/>
      </c>
      <c r="J109" s="258"/>
      <c r="K109" s="214" t="str">
        <f t="shared" si="5"/>
        <v>C</v>
      </c>
      <c r="L109" s="214" t="str">
        <f t="shared" si="0"/>
        <v/>
      </c>
      <c r="M109" s="214" t="str">
        <f t="shared" si="1"/>
        <v>C</v>
      </c>
      <c r="N109" s="214" t="str">
        <f t="shared" si="2"/>
        <v>C</v>
      </c>
      <c r="O109" s="214" t="str">
        <f t="shared" si="3"/>
        <v>C</v>
      </c>
      <c r="P109" s="214" t="str">
        <f t="shared" si="4"/>
        <v>C</v>
      </c>
    </row>
    <row r="110" spans="2:16" ht="21" customHeight="1" x14ac:dyDescent="0.45">
      <c r="B110" s="146" t="s">
        <v>11</v>
      </c>
      <c r="C110" s="26" t="s">
        <v>360</v>
      </c>
      <c r="D110" s="10" t="s">
        <v>0</v>
      </c>
      <c r="E110" s="23"/>
      <c r="F110" s="158" t="str">
        <f>IF('Lista VCP_BCI_2025'!F110="","",'Lista VCP_BCI_2025'!F110)</f>
        <v/>
      </c>
      <c r="G110" s="158" t="str">
        <f>IF('Lista VCP_BCI_2025'!G110="","",'Lista VCP_BCI_2025'!G110)</f>
        <v/>
      </c>
      <c r="H110" s="93" t="str">
        <f>IF('Lista VCP_BCI_2025'!H110="","",'Lista VCP_BCI_2025'!H110)</f>
        <v/>
      </c>
      <c r="I110" s="166" t="str">
        <f>IF('Lista VCP_BCI_2025'!I110="","",'Lista VCP_BCI_2025'!I110)</f>
        <v/>
      </c>
      <c r="J110" s="258"/>
      <c r="K110" s="214" t="str">
        <f t="shared" si="5"/>
        <v>C</v>
      </c>
      <c r="L110" s="214" t="str">
        <f t="shared" si="0"/>
        <v/>
      </c>
      <c r="M110" s="214" t="str">
        <f>CONCATENATE(D110,F110)</f>
        <v>C</v>
      </c>
      <c r="N110" s="214" t="str">
        <f>CONCATENATE(D110,E110,F110)</f>
        <v>C</v>
      </c>
      <c r="O110" s="214" t="str">
        <f t="shared" si="3"/>
        <v>C</v>
      </c>
      <c r="P110" s="214" t="str">
        <f t="shared" si="4"/>
        <v>C</v>
      </c>
    </row>
    <row r="111" spans="2:16" x14ac:dyDescent="0.45">
      <c r="B111" s="146" t="s">
        <v>12</v>
      </c>
      <c r="C111" s="26" t="s">
        <v>361</v>
      </c>
      <c r="D111" s="10" t="s">
        <v>0</v>
      </c>
      <c r="E111" s="23"/>
      <c r="F111" s="158" t="str">
        <f>IF('Lista VCP_BCI_2025'!F111="","",'Lista VCP_BCI_2025'!F111)</f>
        <v/>
      </c>
      <c r="G111" s="158" t="str">
        <f>IF('Lista VCP_BCI_2025'!G111="","",'Lista VCP_BCI_2025'!G111)</f>
        <v/>
      </c>
      <c r="H111" s="93" t="str">
        <f>IF('Lista VCP_BCI_2025'!H111="","",'Lista VCP_BCI_2025'!H111)</f>
        <v/>
      </c>
      <c r="I111" s="166" t="str">
        <f>IF('Lista VCP_BCI_2025'!I111="","",'Lista VCP_BCI_2025'!I111)</f>
        <v/>
      </c>
      <c r="J111" s="258"/>
      <c r="K111" s="214" t="str">
        <f t="shared" si="5"/>
        <v>C</v>
      </c>
      <c r="L111" s="214" t="str">
        <f t="shared" si="0"/>
        <v/>
      </c>
      <c r="M111" s="214" t="str">
        <f>CONCATENATE(D111,F111)</f>
        <v>C</v>
      </c>
      <c r="N111" s="214" t="str">
        <f>CONCATENATE(D111,E111,F111)</f>
        <v>C</v>
      </c>
      <c r="O111" s="214" t="str">
        <f t="shared" si="3"/>
        <v>C</v>
      </c>
      <c r="P111" s="214" t="str">
        <f t="shared" si="4"/>
        <v>C</v>
      </c>
    </row>
    <row r="112" spans="2:16" ht="27" customHeight="1" x14ac:dyDescent="0.45">
      <c r="B112" s="146" t="s">
        <v>13</v>
      </c>
      <c r="C112" s="26" t="s">
        <v>413</v>
      </c>
      <c r="D112" s="10" t="s">
        <v>0</v>
      </c>
      <c r="E112" s="23"/>
      <c r="F112" s="158" t="str">
        <f>IF('Lista VCP_BCI_2025'!F112="","",'Lista VCP_BCI_2025'!F112)</f>
        <v/>
      </c>
      <c r="G112" s="158" t="str">
        <f>IF('Lista VCP_BCI_2025'!G112="","",'Lista VCP_BCI_2025'!G112)</f>
        <v/>
      </c>
      <c r="H112" s="93" t="str">
        <f>IF('Lista VCP_BCI_2025'!H112="","",'Lista VCP_BCI_2025'!H112)</f>
        <v/>
      </c>
      <c r="I112" s="166" t="str">
        <f>IF('Lista VCP_BCI_2025'!I112="","",'Lista VCP_BCI_2025'!I112)</f>
        <v/>
      </c>
      <c r="J112" s="258"/>
      <c r="K112" s="214" t="str">
        <f t="shared" si="5"/>
        <v>C</v>
      </c>
      <c r="L112" s="214" t="str">
        <f t="shared" si="0"/>
        <v/>
      </c>
      <c r="M112" s="214" t="str">
        <f t="shared" si="1"/>
        <v>C</v>
      </c>
      <c r="N112" s="214" t="str">
        <f t="shared" si="2"/>
        <v>C</v>
      </c>
      <c r="O112" s="214" t="str">
        <f t="shared" si="3"/>
        <v>C</v>
      </c>
      <c r="P112" s="214" t="str">
        <f t="shared" si="4"/>
        <v>C</v>
      </c>
    </row>
    <row r="113" spans="2:16" ht="25.5" x14ac:dyDescent="0.45">
      <c r="B113" s="146" t="s">
        <v>14</v>
      </c>
      <c r="C113" s="26" t="s">
        <v>362</v>
      </c>
      <c r="D113" s="10" t="s">
        <v>0</v>
      </c>
      <c r="E113" s="23"/>
      <c r="F113" s="158" t="str">
        <f>IF('Lista VCP_BCI_2025'!F113="","",'Lista VCP_BCI_2025'!F113)</f>
        <v/>
      </c>
      <c r="G113" s="158" t="str">
        <f>IF('Lista VCP_BCI_2025'!G113="","",'Lista VCP_BCI_2025'!G113)</f>
        <v/>
      </c>
      <c r="H113" s="93" t="str">
        <f>IF('Lista VCP_BCI_2025'!H113="","",'Lista VCP_BCI_2025'!H113)</f>
        <v/>
      </c>
      <c r="I113" s="166" t="str">
        <f>IF('Lista VCP_BCI_2025'!I113="","",'Lista VCP_BCI_2025'!I113)</f>
        <v/>
      </c>
      <c r="J113" s="258"/>
      <c r="K113" s="214" t="str">
        <f t="shared" si="5"/>
        <v>C</v>
      </c>
      <c r="L113" s="214" t="str">
        <f t="shared" si="0"/>
        <v/>
      </c>
      <c r="M113" s="214" t="str">
        <f t="shared" si="1"/>
        <v>C</v>
      </c>
      <c r="N113" s="214" t="str">
        <f t="shared" si="2"/>
        <v>C</v>
      </c>
      <c r="O113" s="214" t="str">
        <f t="shared" si="3"/>
        <v>C</v>
      </c>
      <c r="P113" s="214" t="str">
        <f t="shared" si="4"/>
        <v>C</v>
      </c>
    </row>
    <row r="114" spans="2:16" ht="25.5" x14ac:dyDescent="0.45">
      <c r="B114" s="146" t="s">
        <v>15</v>
      </c>
      <c r="C114" s="26" t="s">
        <v>363</v>
      </c>
      <c r="D114" s="10" t="s">
        <v>0</v>
      </c>
      <c r="E114" s="23"/>
      <c r="F114" s="158" t="str">
        <f>IF('Lista VCP_BCI_2025'!F114="","",'Lista VCP_BCI_2025'!F114)</f>
        <v/>
      </c>
      <c r="G114" s="158" t="str">
        <f>IF('Lista VCP_BCI_2025'!G114="","",'Lista VCP_BCI_2025'!G114)</f>
        <v/>
      </c>
      <c r="H114" s="93" t="str">
        <f>IF('Lista VCP_BCI_2025'!H114="","",'Lista VCP_BCI_2025'!H114)</f>
        <v/>
      </c>
      <c r="I114" s="166" t="str">
        <f>IF('Lista VCP_BCI_2025'!I114="","",'Lista VCP_BCI_2025'!I114)</f>
        <v/>
      </c>
      <c r="J114" s="258"/>
      <c r="K114" s="214" t="str">
        <f t="shared" si="5"/>
        <v>C</v>
      </c>
      <c r="L114" s="214" t="str">
        <f t="shared" si="0"/>
        <v/>
      </c>
      <c r="M114" s="214" t="str">
        <f t="shared" si="1"/>
        <v>C</v>
      </c>
      <c r="N114" s="214" t="str">
        <f t="shared" si="2"/>
        <v>C</v>
      </c>
      <c r="O114" s="214" t="str">
        <f t="shared" si="3"/>
        <v>C</v>
      </c>
      <c r="P114" s="214" t="str">
        <f t="shared" si="4"/>
        <v>C</v>
      </c>
    </row>
    <row r="115" spans="2:16" ht="25.5" x14ac:dyDescent="0.45">
      <c r="B115" s="146" t="s">
        <v>16</v>
      </c>
      <c r="C115" s="26" t="s">
        <v>414</v>
      </c>
      <c r="D115" s="10" t="s">
        <v>0</v>
      </c>
      <c r="E115" s="23"/>
      <c r="F115" s="158" t="str">
        <f>IF('Lista VCP_BCI_2025'!F115="","",'Lista VCP_BCI_2025'!F115)</f>
        <v/>
      </c>
      <c r="G115" s="158" t="str">
        <f>IF('Lista VCP_BCI_2025'!G115="","",'Lista VCP_BCI_2025'!G115)</f>
        <v/>
      </c>
      <c r="H115" s="93" t="str">
        <f>IF('Lista VCP_BCI_2025'!H115="","",'Lista VCP_BCI_2025'!H115)</f>
        <v/>
      </c>
      <c r="I115" s="166" t="str">
        <f>IF('Lista VCP_BCI_2025'!I115="","",'Lista VCP_BCI_2025'!I115)</f>
        <v/>
      </c>
      <c r="J115" s="258"/>
      <c r="K115" s="214" t="str">
        <f t="shared" si="5"/>
        <v>C</v>
      </c>
      <c r="L115" s="214" t="str">
        <f t="shared" si="0"/>
        <v/>
      </c>
      <c r="M115" s="214" t="str">
        <f t="shared" si="1"/>
        <v>C</v>
      </c>
      <c r="N115" s="214" t="str">
        <f t="shared" si="2"/>
        <v>C</v>
      </c>
      <c r="O115" s="214" t="str">
        <f t="shared" si="3"/>
        <v>C</v>
      </c>
      <c r="P115" s="214" t="str">
        <f t="shared" si="4"/>
        <v>C</v>
      </c>
    </row>
    <row r="116" spans="2:16" ht="25.5" x14ac:dyDescent="0.45">
      <c r="B116" s="146" t="s">
        <v>17</v>
      </c>
      <c r="C116" s="26" t="s">
        <v>605</v>
      </c>
      <c r="D116" s="10" t="s">
        <v>0</v>
      </c>
      <c r="E116" s="23"/>
      <c r="F116" s="158" t="str">
        <f>IF('Lista VCP_BCI_2025'!F116="","",'Lista VCP_BCI_2025'!F116)</f>
        <v/>
      </c>
      <c r="G116" s="158" t="str">
        <f>IF('Lista VCP_BCI_2025'!G116="","",'Lista VCP_BCI_2025'!G116)</f>
        <v/>
      </c>
      <c r="H116" s="93" t="str">
        <f>IF('Lista VCP_BCI_2025'!H116="","",'Lista VCP_BCI_2025'!H116)</f>
        <v/>
      </c>
      <c r="I116" s="166" t="str">
        <f>IF('Lista VCP_BCI_2025'!I116="","",'Lista VCP_BCI_2025'!I116)</f>
        <v/>
      </c>
      <c r="J116" s="258"/>
      <c r="K116" s="214" t="str">
        <f t="shared" si="5"/>
        <v>C</v>
      </c>
      <c r="L116" s="214" t="str">
        <f t="shared" si="0"/>
        <v/>
      </c>
      <c r="M116" s="214" t="str">
        <f t="shared" si="1"/>
        <v>C</v>
      </c>
      <c r="N116" s="214" t="str">
        <f t="shared" si="2"/>
        <v>C</v>
      </c>
      <c r="O116" s="214" t="str">
        <f t="shared" si="3"/>
        <v>C</v>
      </c>
      <c r="P116" s="214" t="str">
        <f t="shared" si="4"/>
        <v>C</v>
      </c>
    </row>
    <row r="117" spans="2:16" ht="48" customHeight="1" x14ac:dyDescent="0.45">
      <c r="B117" s="146" t="s">
        <v>18</v>
      </c>
      <c r="C117" s="26" t="s">
        <v>558</v>
      </c>
      <c r="D117" s="10" t="s">
        <v>0</v>
      </c>
      <c r="E117" s="23"/>
      <c r="F117" s="158" t="str">
        <f>IF('Lista VCP_BCI_2025'!F117="","",'Lista VCP_BCI_2025'!F117)</f>
        <v/>
      </c>
      <c r="G117" s="158" t="str">
        <f>IF('Lista VCP_BCI_2025'!G117="","",'Lista VCP_BCI_2025'!G117)</f>
        <v/>
      </c>
      <c r="H117" s="93" t="str">
        <f>IF('Lista VCP_BCI_2025'!H117="","",'Lista VCP_BCI_2025'!H117)</f>
        <v/>
      </c>
      <c r="I117" s="166" t="str">
        <f>IF('Lista VCP_BCI_2025'!I117="","",'Lista VCP_BCI_2025'!I117)</f>
        <v/>
      </c>
      <c r="J117" s="258"/>
      <c r="K117" s="214" t="str">
        <f t="shared" si="5"/>
        <v>C</v>
      </c>
      <c r="L117" s="214" t="str">
        <f t="shared" si="0"/>
        <v/>
      </c>
      <c r="M117" s="214" t="str">
        <f t="shared" si="1"/>
        <v>C</v>
      </c>
      <c r="N117" s="214" t="str">
        <f t="shared" si="2"/>
        <v>C</v>
      </c>
      <c r="O117" s="214" t="str">
        <f t="shared" si="3"/>
        <v>C</v>
      </c>
      <c r="P117" s="214" t="str">
        <f t="shared" si="4"/>
        <v>C</v>
      </c>
    </row>
    <row r="118" spans="2:16" ht="36.75" customHeight="1" x14ac:dyDescent="0.45">
      <c r="B118" s="146" t="s">
        <v>19</v>
      </c>
      <c r="C118" s="26" t="s">
        <v>604</v>
      </c>
      <c r="D118" s="10" t="s">
        <v>0</v>
      </c>
      <c r="E118" s="23"/>
      <c r="F118" s="158" t="str">
        <f>IF('Lista VCP_BCI_2025'!F118="","",'Lista VCP_BCI_2025'!F118)</f>
        <v/>
      </c>
      <c r="G118" s="158" t="str">
        <f>IF('Lista VCP_BCI_2025'!G118="","",'Lista VCP_BCI_2025'!G118)</f>
        <v/>
      </c>
      <c r="H118" s="93" t="str">
        <f>IF('Lista VCP_BCI_2025'!H118="","",'Lista VCP_BCI_2025'!H118)</f>
        <v/>
      </c>
      <c r="I118" s="166" t="str">
        <f>IF('Lista VCP_BCI_2025'!I118="","",'Lista VCP_BCI_2025'!I118)</f>
        <v/>
      </c>
      <c r="J118" s="258"/>
      <c r="K118" s="214" t="str">
        <f t="shared" si="5"/>
        <v>C</v>
      </c>
      <c r="L118" s="214" t="str">
        <f t="shared" si="0"/>
        <v/>
      </c>
      <c r="M118" s="214" t="str">
        <f t="shared" si="1"/>
        <v>C</v>
      </c>
      <c r="N118" s="214" t="str">
        <f t="shared" si="2"/>
        <v>C</v>
      </c>
      <c r="O118" s="214" t="str">
        <f t="shared" si="3"/>
        <v>C</v>
      </c>
      <c r="P118" s="214" t="str">
        <f t="shared" si="4"/>
        <v>C</v>
      </c>
    </row>
    <row r="119" spans="2:16" ht="36.75" customHeight="1" x14ac:dyDescent="0.35">
      <c r="B119" s="146" t="s">
        <v>315</v>
      </c>
      <c r="C119" s="26" t="s">
        <v>407</v>
      </c>
      <c r="D119" s="10" t="s">
        <v>0</v>
      </c>
      <c r="E119" s="184" t="s">
        <v>271</v>
      </c>
      <c r="F119" s="158" t="str">
        <f>IF('Lista VCP_BCI_2025'!F119="","",'Lista VCP_BCI_2025'!F119)</f>
        <v/>
      </c>
      <c r="G119" s="158" t="str">
        <f>IF('Lista VCP_BCI_2025'!G119="","",'Lista VCP_BCI_2025'!G119)</f>
        <v/>
      </c>
      <c r="H119" s="93" t="str">
        <f>IF('Lista VCP_BCI_2025'!H119="","",'Lista VCP_BCI_2025'!H119)</f>
        <v/>
      </c>
      <c r="I119" s="166" t="str">
        <f>IF('Lista VCP_BCI_2025'!I119="","",'Lista VCP_BCI_2025'!I119)</f>
        <v/>
      </c>
      <c r="J119" s="258"/>
      <c r="K119" s="214" t="str">
        <f t="shared" si="5"/>
        <v>C</v>
      </c>
      <c r="L119" s="214" t="str">
        <f t="shared" si="0"/>
        <v>CMP</v>
      </c>
      <c r="M119" s="214" t="str">
        <f t="shared" si="1"/>
        <v>C</v>
      </c>
      <c r="N119" s="214" t="str">
        <f t="shared" si="2"/>
        <v>CCMP</v>
      </c>
      <c r="O119" s="214" t="str">
        <f t="shared" si="3"/>
        <v>C</v>
      </c>
      <c r="P119" s="214" t="str">
        <f t="shared" si="4"/>
        <v>CCMP</v>
      </c>
    </row>
    <row r="120" spans="2:16" ht="38.25" x14ac:dyDescent="0.35">
      <c r="B120" s="146" t="s">
        <v>20</v>
      </c>
      <c r="C120" s="186" t="s">
        <v>408</v>
      </c>
      <c r="D120" s="10" t="s">
        <v>0</v>
      </c>
      <c r="E120" s="100"/>
      <c r="F120" s="158" t="str">
        <f>IF('Lista VCP_BCI_2025'!F120="","",'Lista VCP_BCI_2025'!F120)</f>
        <v/>
      </c>
      <c r="G120" s="158" t="str">
        <f>IF('Lista VCP_BCI_2025'!G120="","",'Lista VCP_BCI_2025'!G120)</f>
        <v/>
      </c>
      <c r="H120" s="93" t="str">
        <f>IF('Lista VCP_BCI_2025'!H120="","",'Lista VCP_BCI_2025'!H120)</f>
        <v/>
      </c>
      <c r="I120" s="166" t="str">
        <f>IF('Lista VCP_BCI_2025'!I120="","",'Lista VCP_BCI_2025'!I120)</f>
        <v/>
      </c>
      <c r="J120" s="258"/>
      <c r="K120" s="214" t="str">
        <f t="shared" si="5"/>
        <v>C</v>
      </c>
      <c r="L120" s="214" t="str">
        <f t="shared" si="0"/>
        <v/>
      </c>
      <c r="M120" s="214" t="str">
        <f t="shared" si="1"/>
        <v>C</v>
      </c>
      <c r="N120" s="214" t="str">
        <f t="shared" si="2"/>
        <v>C</v>
      </c>
      <c r="O120" s="214" t="str">
        <f t="shared" si="3"/>
        <v>C</v>
      </c>
      <c r="P120" s="214" t="str">
        <f t="shared" si="4"/>
        <v>C</v>
      </c>
    </row>
    <row r="121" spans="2:16" ht="25.5" x14ac:dyDescent="0.35">
      <c r="B121" s="147" t="s">
        <v>21</v>
      </c>
      <c r="C121" s="26" t="s">
        <v>595</v>
      </c>
      <c r="D121" s="10" t="s">
        <v>0</v>
      </c>
      <c r="E121" s="119"/>
      <c r="F121" s="158" t="str">
        <f>IF('Lista VCP_BCI_2025'!F121="","",'Lista VCP_BCI_2025'!F121)</f>
        <v/>
      </c>
      <c r="G121" s="158" t="str">
        <f>IF('Lista VCP_BCI_2025'!G121="","",'Lista VCP_BCI_2025'!G121)</f>
        <v/>
      </c>
      <c r="H121" s="93" t="str">
        <f>IF('Lista VCP_BCI_2025'!H121="","",'Lista VCP_BCI_2025'!H121)</f>
        <v/>
      </c>
      <c r="I121" s="166" t="str">
        <f>IF('Lista VCP_BCI_2025'!I121="","",'Lista VCP_BCI_2025'!I121)</f>
        <v/>
      </c>
      <c r="J121" s="258"/>
      <c r="K121" s="214" t="str">
        <f t="shared" si="5"/>
        <v>C</v>
      </c>
      <c r="L121" s="214" t="str">
        <f t="shared" si="0"/>
        <v/>
      </c>
      <c r="M121" s="214" t="str">
        <f t="shared" si="1"/>
        <v>C</v>
      </c>
      <c r="N121" s="214" t="str">
        <f t="shared" si="2"/>
        <v>C</v>
      </c>
      <c r="O121" s="214" t="str">
        <f t="shared" si="3"/>
        <v>C</v>
      </c>
      <c r="P121" s="214" t="str">
        <f t="shared" si="4"/>
        <v>C</v>
      </c>
    </row>
    <row r="122" spans="2:16" ht="25.5" x14ac:dyDescent="0.35">
      <c r="B122" s="146" t="s">
        <v>22</v>
      </c>
      <c r="C122" s="26" t="s">
        <v>364</v>
      </c>
      <c r="D122" s="10" t="s">
        <v>0</v>
      </c>
      <c r="E122" s="119" t="s">
        <v>271</v>
      </c>
      <c r="F122" s="158" t="str">
        <f>IF('Lista VCP_BCI_2025'!F122="","",'Lista VCP_BCI_2025'!F122)</f>
        <v/>
      </c>
      <c r="G122" s="158" t="str">
        <f>IF('Lista VCP_BCI_2025'!G122="","",'Lista VCP_BCI_2025'!G122)</f>
        <v/>
      </c>
      <c r="H122" s="93" t="str">
        <f>IF('Lista VCP_BCI_2025'!H122="","",'Lista VCP_BCI_2025'!H122)</f>
        <v/>
      </c>
      <c r="I122" s="166" t="str">
        <f>IF('Lista VCP_BCI_2025'!I122="","",'Lista VCP_BCI_2025'!I122)</f>
        <v/>
      </c>
      <c r="J122" s="258"/>
      <c r="K122" s="214" t="str">
        <f t="shared" si="5"/>
        <v>C</v>
      </c>
      <c r="L122" s="214" t="str">
        <f t="shared" si="0"/>
        <v>CMP</v>
      </c>
      <c r="M122" s="214" t="str">
        <f t="shared" si="1"/>
        <v>C</v>
      </c>
      <c r="N122" s="214" t="str">
        <f t="shared" si="2"/>
        <v>CCMP</v>
      </c>
      <c r="O122" s="214" t="str">
        <f t="shared" si="3"/>
        <v>C</v>
      </c>
      <c r="P122" s="214" t="str">
        <f t="shared" si="4"/>
        <v>CCMP</v>
      </c>
    </row>
    <row r="123" spans="2:16" ht="33" customHeight="1" x14ac:dyDescent="0.35">
      <c r="B123" s="146" t="s">
        <v>23</v>
      </c>
      <c r="C123" s="26" t="s">
        <v>603</v>
      </c>
      <c r="D123" s="10" t="s">
        <v>0</v>
      </c>
      <c r="E123" s="119" t="s">
        <v>271</v>
      </c>
      <c r="F123" s="158" t="str">
        <f>IF('Lista VCP_BCI_2025'!F123="","",'Lista VCP_BCI_2025'!F123)</f>
        <v/>
      </c>
      <c r="G123" s="158" t="str">
        <f>IF('Lista VCP_BCI_2025'!G123="","",'Lista VCP_BCI_2025'!G123)</f>
        <v/>
      </c>
      <c r="H123" s="93" t="str">
        <f>IF('Lista VCP_BCI_2025'!H123="","",'Lista VCP_BCI_2025'!H123)</f>
        <v/>
      </c>
      <c r="I123" s="166" t="str">
        <f>IF('Lista VCP_BCI_2025'!I123="","",'Lista VCP_BCI_2025'!I123)</f>
        <v/>
      </c>
      <c r="J123" s="258"/>
      <c r="K123" s="214" t="str">
        <f t="shared" si="5"/>
        <v>C</v>
      </c>
      <c r="L123" s="214" t="str">
        <f t="shared" si="0"/>
        <v>CMP</v>
      </c>
      <c r="M123" s="214" t="str">
        <f t="shared" si="1"/>
        <v>C</v>
      </c>
      <c r="N123" s="214" t="str">
        <f t="shared" si="2"/>
        <v>CCMP</v>
      </c>
      <c r="O123" s="214" t="str">
        <f t="shared" si="3"/>
        <v>C</v>
      </c>
      <c r="P123" s="214" t="str">
        <f t="shared" si="4"/>
        <v>CCMP</v>
      </c>
    </row>
    <row r="124" spans="2:16" ht="38.25" x14ac:dyDescent="0.35">
      <c r="B124" s="146" t="s">
        <v>24</v>
      </c>
      <c r="C124" s="26" t="s">
        <v>365</v>
      </c>
      <c r="D124" s="10" t="s">
        <v>0</v>
      </c>
      <c r="E124" s="119"/>
      <c r="F124" s="158" t="str">
        <f>IF('Lista VCP_BCI_2025'!F124="","",'Lista VCP_BCI_2025'!F124)</f>
        <v/>
      </c>
      <c r="G124" s="158" t="str">
        <f>IF('Lista VCP_BCI_2025'!G124="","",'Lista VCP_BCI_2025'!G124)</f>
        <v/>
      </c>
      <c r="H124" s="93" t="str">
        <f>IF('Lista VCP_BCI_2025'!H124="","",'Lista VCP_BCI_2025'!H124)</f>
        <v/>
      </c>
      <c r="I124" s="166" t="str">
        <f>IF('Lista VCP_BCI_2025'!I124="","",'Lista VCP_BCI_2025'!I124)</f>
        <v/>
      </c>
      <c r="J124" s="258"/>
      <c r="K124" s="214" t="str">
        <f t="shared" si="5"/>
        <v>C</v>
      </c>
      <c r="L124" s="214" t="str">
        <f t="shared" si="0"/>
        <v/>
      </c>
      <c r="M124" s="214" t="str">
        <f t="shared" si="1"/>
        <v>C</v>
      </c>
      <c r="N124" s="214" t="str">
        <f t="shared" si="2"/>
        <v>C</v>
      </c>
      <c r="O124" s="214" t="str">
        <f t="shared" si="3"/>
        <v>C</v>
      </c>
      <c r="P124" s="214" t="str">
        <f t="shared" si="4"/>
        <v>C</v>
      </c>
    </row>
    <row r="125" spans="2:16" ht="38.25" x14ac:dyDescent="0.35">
      <c r="B125" s="146" t="s">
        <v>25</v>
      </c>
      <c r="C125" s="26" t="s">
        <v>559</v>
      </c>
      <c r="D125" s="10" t="s">
        <v>0</v>
      </c>
      <c r="E125" s="119" t="s">
        <v>271</v>
      </c>
      <c r="F125" s="158" t="str">
        <f>IF('Lista VCP_BCI_2025'!F125="","",'Lista VCP_BCI_2025'!F125)</f>
        <v/>
      </c>
      <c r="G125" s="158" t="str">
        <f>IF('Lista VCP_BCI_2025'!G125="","",'Lista VCP_BCI_2025'!G125)</f>
        <v/>
      </c>
      <c r="H125" s="93" t="str">
        <f>IF('Lista VCP_BCI_2025'!H125="","",'Lista VCP_BCI_2025'!H125)</f>
        <v/>
      </c>
      <c r="I125" s="166" t="str">
        <f>IF('Lista VCP_BCI_2025'!I125="","",'Lista VCP_BCI_2025'!I125)</f>
        <v/>
      </c>
      <c r="J125" s="258"/>
      <c r="K125" s="214" t="str">
        <f t="shared" si="5"/>
        <v>C</v>
      </c>
      <c r="L125" s="214" t="str">
        <f t="shared" si="0"/>
        <v>CMP</v>
      </c>
      <c r="M125" s="214" t="str">
        <f t="shared" si="1"/>
        <v>C</v>
      </c>
      <c r="N125" s="214" t="str">
        <f t="shared" si="2"/>
        <v>CCMP</v>
      </c>
      <c r="O125" s="214" t="str">
        <f t="shared" si="3"/>
        <v>C</v>
      </c>
      <c r="P125" s="214" t="str">
        <f t="shared" si="4"/>
        <v>CCMP</v>
      </c>
    </row>
    <row r="126" spans="2:16" ht="61.5" customHeight="1" x14ac:dyDescent="0.35">
      <c r="B126" s="146" t="s">
        <v>26</v>
      </c>
      <c r="C126" s="26" t="s">
        <v>415</v>
      </c>
      <c r="D126" s="10" t="s">
        <v>0</v>
      </c>
      <c r="E126" s="119" t="s">
        <v>271</v>
      </c>
      <c r="F126" s="158" t="str">
        <f>IF('Lista VCP_BCI_2025'!F126="","",'Lista VCP_BCI_2025'!F126)</f>
        <v/>
      </c>
      <c r="G126" s="158" t="str">
        <f>IF('Lista VCP_BCI_2025'!G126="","",'Lista VCP_BCI_2025'!G126)</f>
        <v/>
      </c>
      <c r="H126" s="93" t="str">
        <f>IF('Lista VCP_BCI_2025'!H126="","",'Lista VCP_BCI_2025'!H126)</f>
        <v/>
      </c>
      <c r="I126" s="166" t="str">
        <f>IF('Lista VCP_BCI_2025'!I126="","",'Lista VCP_BCI_2025'!I126)</f>
        <v/>
      </c>
      <c r="J126" s="258"/>
      <c r="K126" s="214" t="str">
        <f t="shared" si="5"/>
        <v>C</v>
      </c>
      <c r="L126" s="214" t="str">
        <f t="shared" si="0"/>
        <v>CMP</v>
      </c>
      <c r="M126" s="214" t="str">
        <f t="shared" si="1"/>
        <v>C</v>
      </c>
      <c r="N126" s="214" t="str">
        <f t="shared" si="2"/>
        <v>CCMP</v>
      </c>
      <c r="O126" s="214" t="str">
        <f t="shared" si="3"/>
        <v>C</v>
      </c>
      <c r="P126" s="214" t="str">
        <f t="shared" si="4"/>
        <v>CCMP</v>
      </c>
    </row>
    <row r="127" spans="2:16" ht="57" customHeight="1" x14ac:dyDescent="0.35">
      <c r="B127" s="146" t="s">
        <v>27</v>
      </c>
      <c r="C127" s="26" t="s">
        <v>560</v>
      </c>
      <c r="D127" s="10" t="s">
        <v>0</v>
      </c>
      <c r="E127" s="119" t="s">
        <v>271</v>
      </c>
      <c r="F127" s="158" t="str">
        <f>IF('Lista VCP_BCI_2025'!F127="","",'Lista VCP_BCI_2025'!F127)</f>
        <v/>
      </c>
      <c r="G127" s="158" t="str">
        <f>IF('Lista VCP_BCI_2025'!G127="","",'Lista VCP_BCI_2025'!G127)</f>
        <v/>
      </c>
      <c r="H127" s="93" t="str">
        <f>IF('Lista VCP_BCI_2025'!H127="","",'Lista VCP_BCI_2025'!H127)</f>
        <v/>
      </c>
      <c r="I127" s="166" t="str">
        <f>IF('Lista VCP_BCI_2025'!I127="","",'Lista VCP_BCI_2025'!I127)</f>
        <v/>
      </c>
      <c r="J127" s="258"/>
      <c r="K127" s="214" t="str">
        <f t="shared" si="5"/>
        <v>C</v>
      </c>
      <c r="L127" s="214" t="str">
        <f t="shared" si="0"/>
        <v>CMP</v>
      </c>
      <c r="M127" s="214" t="str">
        <f t="shared" si="1"/>
        <v>C</v>
      </c>
      <c r="N127" s="214" t="str">
        <f t="shared" si="2"/>
        <v>CCMP</v>
      </c>
      <c r="O127" s="214" t="str">
        <f t="shared" si="3"/>
        <v>C</v>
      </c>
      <c r="P127" s="214" t="str">
        <f t="shared" si="4"/>
        <v>CCMP</v>
      </c>
    </row>
    <row r="128" spans="2:16" ht="57" customHeight="1" x14ac:dyDescent="0.35">
      <c r="B128" s="146" t="s">
        <v>28</v>
      </c>
      <c r="C128" s="26" t="s">
        <v>409</v>
      </c>
      <c r="D128" s="10" t="s">
        <v>0</v>
      </c>
      <c r="E128" s="119"/>
      <c r="F128" s="158"/>
      <c r="G128" s="158"/>
      <c r="H128" s="93"/>
      <c r="I128" s="166"/>
      <c r="J128" s="258"/>
      <c r="K128" s="214" t="str">
        <f t="shared" ref="K128:K130" si="6">CONCATENATE(D128,H128)</f>
        <v>C</v>
      </c>
      <c r="L128" s="214" t="str">
        <f t="shared" ref="L128:L130" si="7">CONCATENATE(E128,H128)</f>
        <v/>
      </c>
      <c r="M128" s="214" t="str">
        <f t="shared" ref="M128:M130" si="8">CONCATENATE(D128,F128)</f>
        <v>C</v>
      </c>
      <c r="N128" s="214" t="str">
        <f t="shared" ref="N128:N130" si="9">CONCATENATE(D128,E128,F128)</f>
        <v>C</v>
      </c>
      <c r="O128" s="214" t="str">
        <f t="shared" ref="O128:O130" si="10">CONCATENATE(D128,G128)</f>
        <v>C</v>
      </c>
      <c r="P128" s="214" t="str">
        <f t="shared" ref="P128:P130" si="11">CONCATENATE(D128,E128,G128)</f>
        <v>C</v>
      </c>
    </row>
    <row r="129" spans="2:31" ht="57" customHeight="1" x14ac:dyDescent="0.35">
      <c r="B129" s="146" t="s">
        <v>29</v>
      </c>
      <c r="C129" s="26" t="s">
        <v>410</v>
      </c>
      <c r="D129" s="10" t="s">
        <v>0</v>
      </c>
      <c r="E129" s="119"/>
      <c r="F129" s="158"/>
      <c r="G129" s="158"/>
      <c r="H129" s="93"/>
      <c r="I129" s="166"/>
      <c r="J129" s="258"/>
      <c r="K129" s="214" t="str">
        <f t="shared" si="6"/>
        <v>C</v>
      </c>
      <c r="L129" s="214" t="str">
        <f t="shared" si="7"/>
        <v/>
      </c>
      <c r="M129" s="214" t="str">
        <f t="shared" si="8"/>
        <v>C</v>
      </c>
      <c r="N129" s="214" t="str">
        <f t="shared" si="9"/>
        <v>C</v>
      </c>
      <c r="O129" s="214" t="str">
        <f t="shared" si="10"/>
        <v>C</v>
      </c>
      <c r="P129" s="214" t="str">
        <f t="shared" si="11"/>
        <v>C</v>
      </c>
    </row>
    <row r="130" spans="2:31" ht="57" customHeight="1" x14ac:dyDescent="0.35">
      <c r="B130" s="146" t="s">
        <v>30</v>
      </c>
      <c r="C130" s="26" t="s">
        <v>416</v>
      </c>
      <c r="D130" s="10" t="s">
        <v>0</v>
      </c>
      <c r="E130" s="119"/>
      <c r="F130" s="158"/>
      <c r="G130" s="158"/>
      <c r="H130" s="93"/>
      <c r="I130" s="166"/>
      <c r="J130" s="258"/>
      <c r="K130" s="214" t="str">
        <f t="shared" si="6"/>
        <v>C</v>
      </c>
      <c r="L130" s="214" t="str">
        <f t="shared" si="7"/>
        <v/>
      </c>
      <c r="M130" s="214" t="str">
        <f t="shared" si="8"/>
        <v>C</v>
      </c>
      <c r="N130" s="214" t="str">
        <f t="shared" si="9"/>
        <v>C</v>
      </c>
      <c r="O130" s="214" t="str">
        <f t="shared" si="10"/>
        <v>C</v>
      </c>
      <c r="P130" s="214" t="str">
        <f t="shared" si="11"/>
        <v>C</v>
      </c>
    </row>
    <row r="131" spans="2:31" ht="14.25" x14ac:dyDescent="0.45">
      <c r="B131"/>
      <c r="C131"/>
      <c r="D131"/>
      <c r="E131"/>
      <c r="F131"/>
      <c r="G131"/>
      <c r="H131"/>
      <c r="I131"/>
      <c r="J131" s="258"/>
      <c r="K131" s="214" t="str">
        <f t="shared" si="5"/>
        <v/>
      </c>
      <c r="L131" s="214" t="str">
        <f t="shared" si="0"/>
        <v/>
      </c>
      <c r="M131" s="214" t="str">
        <f t="shared" si="1"/>
        <v/>
      </c>
      <c r="N131" s="214" t="str">
        <f t="shared" si="2"/>
        <v/>
      </c>
      <c r="O131" s="214" t="str">
        <f t="shared" si="3"/>
        <v/>
      </c>
      <c r="P131" s="214" t="str">
        <f t="shared" si="4"/>
        <v/>
      </c>
    </row>
    <row r="132" spans="2:31" ht="14.25" customHeight="1" x14ac:dyDescent="0.45">
      <c r="B132"/>
      <c r="C132"/>
      <c r="D132"/>
      <c r="E132"/>
      <c r="F132"/>
      <c r="G132"/>
      <c r="H132"/>
      <c r="I132"/>
      <c r="J132" s="258"/>
      <c r="K132" s="214" t="str">
        <f t="shared" si="5"/>
        <v/>
      </c>
      <c r="L132" s="214" t="str">
        <f t="shared" si="0"/>
        <v/>
      </c>
      <c r="M132" s="214" t="str">
        <f t="shared" si="1"/>
        <v/>
      </c>
      <c r="N132" s="214" t="str">
        <f t="shared" si="2"/>
        <v/>
      </c>
      <c r="O132" s="214" t="str">
        <f t="shared" si="3"/>
        <v/>
      </c>
      <c r="P132" s="214" t="str">
        <f t="shared" si="4"/>
        <v/>
      </c>
    </row>
    <row r="133" spans="2:31" ht="14.25" x14ac:dyDescent="0.45">
      <c r="B133"/>
      <c r="C133"/>
      <c r="D133"/>
      <c r="E133"/>
      <c r="F133"/>
      <c r="G133"/>
      <c r="H133"/>
      <c r="I133"/>
      <c r="J133" s="258"/>
      <c r="K133" s="214" t="str">
        <f t="shared" si="5"/>
        <v/>
      </c>
      <c r="L133" s="214" t="str">
        <f t="shared" si="0"/>
        <v/>
      </c>
      <c r="M133" s="214" t="str">
        <f t="shared" si="1"/>
        <v/>
      </c>
      <c r="N133" s="214" t="str">
        <f t="shared" si="2"/>
        <v/>
      </c>
      <c r="O133" s="214" t="str">
        <f t="shared" si="3"/>
        <v/>
      </c>
      <c r="P133" s="214" t="str">
        <f t="shared" si="4"/>
        <v/>
      </c>
    </row>
    <row r="134" spans="2:31" ht="12.75" customHeight="1" x14ac:dyDescent="0.45">
      <c r="B134" s="54"/>
      <c r="C134" s="120"/>
      <c r="D134" s="84"/>
      <c r="H134" s="84"/>
      <c r="I134" s="85"/>
      <c r="J134" s="258"/>
    </row>
    <row r="136" spans="2:31" ht="12.75" customHeight="1" x14ac:dyDescent="0.45">
      <c r="B136" s="54"/>
      <c r="C136" s="68" t="s">
        <v>207</v>
      </c>
      <c r="D136" s="70"/>
      <c r="E136" s="101"/>
      <c r="F136" s="70"/>
      <c r="G136" s="71"/>
      <c r="H136" s="28"/>
      <c r="I136" s="83"/>
      <c r="K136" s="210"/>
      <c r="L136" s="210"/>
      <c r="M136" s="210"/>
      <c r="N136" s="210"/>
      <c r="O136" s="210"/>
      <c r="P136" s="210"/>
    </row>
    <row r="137" spans="2:31" ht="12.75" customHeight="1" x14ac:dyDescent="0.35">
      <c r="B137" s="54"/>
      <c r="C137" s="66" t="s">
        <v>350</v>
      </c>
      <c r="D137" s="65"/>
      <c r="E137" s="110"/>
      <c r="F137" s="281">
        <f>COUNTIF(K148:K149,"C")</f>
        <v>2</v>
      </c>
      <c r="G137" s="282"/>
      <c r="H137" s="28"/>
      <c r="I137" s="121"/>
      <c r="K137" s="210"/>
      <c r="L137" s="210"/>
      <c r="M137" s="210"/>
      <c r="N137" s="210"/>
      <c r="O137" s="210"/>
      <c r="P137" s="210"/>
    </row>
    <row r="138" spans="2:31" x14ac:dyDescent="0.35">
      <c r="B138" s="54"/>
      <c r="C138" s="66" t="s">
        <v>202</v>
      </c>
      <c r="D138" s="65"/>
      <c r="E138" s="110"/>
      <c r="F138" s="281">
        <f>COUNTIF(M148:M149,"CX")</f>
        <v>0</v>
      </c>
      <c r="G138" s="282"/>
      <c r="H138" s="28"/>
      <c r="I138" s="121"/>
    </row>
    <row r="139" spans="2:31" x14ac:dyDescent="0.35">
      <c r="B139" s="54"/>
      <c r="C139" s="66" t="s">
        <v>203</v>
      </c>
      <c r="D139" s="65"/>
      <c r="E139" s="110"/>
      <c r="F139" s="281">
        <f>COUNTIF(O148:O149,"CX")</f>
        <v>0</v>
      </c>
      <c r="G139" s="282"/>
      <c r="H139" s="28"/>
      <c r="I139" s="121"/>
    </row>
    <row r="140" spans="2:31" x14ac:dyDescent="0.35">
      <c r="B140" s="54"/>
      <c r="C140" s="66" t="s">
        <v>201</v>
      </c>
      <c r="D140" s="65"/>
      <c r="E140" s="110"/>
      <c r="F140" s="281">
        <f>F137-SUM(F138:G139)</f>
        <v>2</v>
      </c>
      <c r="G140" s="282"/>
      <c r="H140" s="28"/>
      <c r="I140" s="121"/>
    </row>
    <row r="141" spans="2:31" s="7" customFormat="1" ht="13.15" x14ac:dyDescent="0.4">
      <c r="B141" s="4"/>
      <c r="C141" s="67" t="s">
        <v>285</v>
      </c>
      <c r="D141" s="64"/>
      <c r="E141" s="112"/>
      <c r="F141" s="283">
        <f>F138/F137</f>
        <v>0</v>
      </c>
      <c r="G141" s="284"/>
      <c r="H141" s="27"/>
      <c r="I141" s="121"/>
      <c r="J141" s="6" t="str">
        <f>IF(F141&gt;=85%,"Aprovado","Reprovado")</f>
        <v>Reprovado</v>
      </c>
      <c r="K141" s="215"/>
      <c r="L141" s="215"/>
      <c r="M141" s="215"/>
      <c r="N141" s="215"/>
      <c r="O141" s="215"/>
      <c r="P141" s="215"/>
      <c r="Q141" s="211"/>
      <c r="R141" s="211"/>
      <c r="S141" s="211"/>
      <c r="T141" s="211"/>
      <c r="U141" s="211"/>
      <c r="V141" s="211"/>
      <c r="W141" s="211"/>
      <c r="X141" s="211"/>
      <c r="Y141" s="211"/>
      <c r="Z141" s="6"/>
      <c r="AA141" s="6"/>
      <c r="AB141" s="109"/>
      <c r="AC141" s="6"/>
      <c r="AD141" s="6"/>
      <c r="AE141" s="6"/>
    </row>
    <row r="142" spans="2:31" ht="13.15" x14ac:dyDescent="0.4">
      <c r="B142" s="54"/>
      <c r="C142" s="58"/>
      <c r="D142" s="28"/>
      <c r="E142" s="54"/>
      <c r="F142" s="28"/>
      <c r="G142" s="28"/>
      <c r="H142" s="28"/>
      <c r="I142" s="121"/>
    </row>
    <row r="143" spans="2:31" x14ac:dyDescent="0.35">
      <c r="B143" s="54"/>
      <c r="C143" s="1"/>
      <c r="D143" s="1"/>
      <c r="E143" s="54"/>
      <c r="F143" s="285" t="s">
        <v>304</v>
      </c>
      <c r="G143" s="286"/>
      <c r="H143" s="1"/>
      <c r="I143" s="121"/>
    </row>
    <row r="144" spans="2:31" ht="13.15" x14ac:dyDescent="0.45">
      <c r="B144" s="54"/>
      <c r="C144" s="69" t="s">
        <v>277</v>
      </c>
      <c r="D144" s="70"/>
      <c r="E144" s="102"/>
      <c r="F144" s="277" t="str">
        <f>IF(F141&gt;=100%,"Aprovado","Reprovado")</f>
        <v>Reprovado</v>
      </c>
      <c r="G144" s="278"/>
      <c r="H144" s="28"/>
      <c r="I144" s="121"/>
    </row>
    <row r="146" spans="2:31" x14ac:dyDescent="0.35">
      <c r="B146" s="2"/>
      <c r="D146" s="9"/>
      <c r="F146" s="33" t="s">
        <v>272</v>
      </c>
      <c r="G146" s="34"/>
      <c r="H146" s="9"/>
    </row>
    <row r="147" spans="2:31" x14ac:dyDescent="0.35">
      <c r="B147" s="42"/>
      <c r="C147" s="33" t="s">
        <v>35</v>
      </c>
      <c r="D147" s="11" t="s">
        <v>0</v>
      </c>
      <c r="E147" s="30" t="s">
        <v>271</v>
      </c>
      <c r="F147" s="20" t="s">
        <v>33</v>
      </c>
      <c r="G147" s="20" t="s">
        <v>1</v>
      </c>
      <c r="H147" s="20" t="s">
        <v>238</v>
      </c>
      <c r="I147" s="12" t="s">
        <v>204</v>
      </c>
      <c r="J147" s="258"/>
      <c r="K147" s="217" t="s">
        <v>0</v>
      </c>
      <c r="L147" s="217" t="s">
        <v>301</v>
      </c>
      <c r="M147" s="217" t="s">
        <v>299</v>
      </c>
      <c r="N147" s="217" t="s">
        <v>302</v>
      </c>
      <c r="O147" s="217" t="s">
        <v>300</v>
      </c>
      <c r="P147" s="217" t="s">
        <v>303</v>
      </c>
    </row>
    <row r="148" spans="2:31" ht="49.5" customHeight="1" x14ac:dyDescent="0.45">
      <c r="B148" s="42" t="s">
        <v>36</v>
      </c>
      <c r="C148" s="22" t="s">
        <v>417</v>
      </c>
      <c r="D148" s="10" t="s">
        <v>0</v>
      </c>
      <c r="E148" s="10" t="s">
        <v>271</v>
      </c>
      <c r="F148" s="13" t="str">
        <f>IF('Lista VCP_BCI_2025'!F145="","",'Lista VCP_BCI_2025'!F145)</f>
        <v/>
      </c>
      <c r="G148" s="13" t="str">
        <f>IF('Lista VCP_BCI_2025'!G145="","",'Lista VCP_BCI_2025'!G145)</f>
        <v/>
      </c>
      <c r="H148" s="93" t="str">
        <f>IF('Lista VCP_BCI_2025'!H145="","",'Lista VCP_BCI_2025'!H145)</f>
        <v/>
      </c>
      <c r="I148" s="166" t="str">
        <f>IF('Lista VCP_BCI_2025'!I145="","",'Lista VCP_BCI_2025'!I145)</f>
        <v/>
      </c>
      <c r="J148" s="258"/>
      <c r="K148" s="214" t="str">
        <f>CONCATENATE(D148,H148)</f>
        <v>C</v>
      </c>
      <c r="L148" s="214" t="str">
        <f>CONCATENATE(E148,H148)</f>
        <v>CMP</v>
      </c>
      <c r="M148" s="214" t="str">
        <f>CONCATENATE(D148,F148)</f>
        <v>C</v>
      </c>
      <c r="N148" s="214" t="str">
        <f>CONCATENATE(D148,E148,F148)</f>
        <v>CCMP</v>
      </c>
      <c r="O148" s="214" t="str">
        <f>CONCATENATE(D148,G148)</f>
        <v>C</v>
      </c>
      <c r="P148" s="214" t="str">
        <f>CONCATENATE(D148,E148,G148)</f>
        <v>CCMP</v>
      </c>
    </row>
    <row r="149" spans="2:31" ht="36" customHeight="1" x14ac:dyDescent="0.45">
      <c r="B149" s="42" t="s">
        <v>37</v>
      </c>
      <c r="C149" s="22" t="s">
        <v>366</v>
      </c>
      <c r="D149" s="10" t="s">
        <v>0</v>
      </c>
      <c r="E149" s="23" t="s">
        <v>271</v>
      </c>
      <c r="F149" s="13" t="str">
        <f>IF('Lista VCP_BCI_2025'!F146="","",'Lista VCP_BCI_2025'!F146)</f>
        <v/>
      </c>
      <c r="G149" s="13" t="str">
        <f>IF('Lista VCP_BCI_2025'!G146="","",'Lista VCP_BCI_2025'!G146)</f>
        <v/>
      </c>
      <c r="H149" s="93" t="str">
        <f>IF('Lista VCP_BCI_2025'!H146="","",'Lista VCP_BCI_2025'!H146)</f>
        <v/>
      </c>
      <c r="I149" s="166" t="str">
        <f>IF('Lista VCP_BCI_2025'!I146="","",'Lista VCP_BCI_2025'!I146)</f>
        <v/>
      </c>
      <c r="J149" s="258"/>
      <c r="K149" s="214" t="str">
        <f t="shared" ref="K149" si="12">CONCATENATE(D149,H149)</f>
        <v>C</v>
      </c>
      <c r="L149" s="214" t="str">
        <f t="shared" ref="L149" si="13">CONCATENATE(E149,H149)</f>
        <v>CMP</v>
      </c>
      <c r="M149" s="214" t="str">
        <f t="shared" ref="M149" si="14">CONCATENATE(D149,F149)</f>
        <v>C</v>
      </c>
      <c r="N149" s="214" t="str">
        <f t="shared" ref="N149" si="15">CONCATENATE(D149,E149,F149)</f>
        <v>CCMP</v>
      </c>
      <c r="O149" s="214" t="str">
        <f t="shared" ref="O149" si="16">CONCATENATE(D149,G149)</f>
        <v>C</v>
      </c>
      <c r="P149" s="214" t="str">
        <f t="shared" ref="P149" si="17">CONCATENATE(D149,E149,G149)</f>
        <v>CCMP</v>
      </c>
    </row>
    <row r="150" spans="2:31" ht="14.25" x14ac:dyDescent="0.45">
      <c r="B150" s="54"/>
      <c r="C150" s="120" t="s">
        <v>294</v>
      </c>
      <c r="D150" s="84"/>
      <c r="H150" s="84"/>
      <c r="I150" s="85"/>
      <c r="J150" s="258"/>
    </row>
    <row r="152" spans="2:31" ht="13.15" x14ac:dyDescent="0.45">
      <c r="B152" s="54"/>
      <c r="C152" s="148" t="s">
        <v>503</v>
      </c>
      <c r="D152" s="135"/>
      <c r="E152" s="136"/>
      <c r="F152" s="135"/>
      <c r="G152" s="137"/>
      <c r="H152" s="28"/>
      <c r="I152" s="83"/>
    </row>
    <row r="153" spans="2:31" x14ac:dyDescent="0.35">
      <c r="B153" s="54"/>
      <c r="C153" s="66" t="s">
        <v>350</v>
      </c>
      <c r="D153" s="65"/>
      <c r="E153" s="110"/>
      <c r="F153" s="281">
        <f>COUNTIF(K164:K166,"C")</f>
        <v>3</v>
      </c>
      <c r="G153" s="282"/>
      <c r="H153" s="28"/>
      <c r="I153" s="121"/>
    </row>
    <row r="154" spans="2:31" x14ac:dyDescent="0.35">
      <c r="B154" s="54"/>
      <c r="C154" s="66" t="s">
        <v>202</v>
      </c>
      <c r="D154" s="65"/>
      <c r="E154" s="110"/>
      <c r="F154" s="281">
        <f>COUNTIF(M164:M166,"CX")</f>
        <v>0</v>
      </c>
      <c r="G154" s="282"/>
      <c r="H154" s="28"/>
      <c r="I154" s="121"/>
    </row>
    <row r="155" spans="2:31" x14ac:dyDescent="0.35">
      <c r="B155" s="54"/>
      <c r="C155" s="66" t="s">
        <v>203</v>
      </c>
      <c r="D155" s="65"/>
      <c r="E155" s="110"/>
      <c r="F155" s="281">
        <f>COUNTIF(O164:O166,"CX")</f>
        <v>0</v>
      </c>
      <c r="G155" s="282"/>
      <c r="H155" s="28"/>
      <c r="I155" s="121"/>
    </row>
    <row r="156" spans="2:31" x14ac:dyDescent="0.35">
      <c r="B156" s="54"/>
      <c r="C156" s="66" t="s">
        <v>201</v>
      </c>
      <c r="D156" s="65"/>
      <c r="E156" s="110"/>
      <c r="F156" s="281">
        <f>F153-SUM(F154:G155)</f>
        <v>3</v>
      </c>
      <c r="G156" s="282"/>
      <c r="H156" s="28"/>
      <c r="I156" s="121"/>
    </row>
    <row r="157" spans="2:31" s="7" customFormat="1" ht="13.15" x14ac:dyDescent="0.4">
      <c r="B157" s="4"/>
      <c r="C157" s="67" t="s">
        <v>285</v>
      </c>
      <c r="D157" s="64"/>
      <c r="E157" s="112"/>
      <c r="F157" s="283">
        <f>F154/F153</f>
        <v>0</v>
      </c>
      <c r="G157" s="284"/>
      <c r="H157" s="27"/>
      <c r="I157" s="121"/>
      <c r="J157" s="6"/>
      <c r="K157" s="215"/>
      <c r="L157" s="215"/>
      <c r="M157" s="215"/>
      <c r="N157" s="215"/>
      <c r="O157" s="215"/>
      <c r="P157" s="215"/>
      <c r="Q157" s="211"/>
      <c r="R157" s="211"/>
      <c r="S157" s="211"/>
      <c r="T157" s="211"/>
      <c r="U157" s="211"/>
      <c r="V157" s="211"/>
      <c r="W157" s="211"/>
      <c r="X157" s="211"/>
      <c r="Y157" s="211"/>
      <c r="Z157" s="6"/>
      <c r="AA157" s="6"/>
      <c r="AB157" s="109"/>
      <c r="AC157" s="6"/>
      <c r="AD157" s="6"/>
      <c r="AE157" s="6"/>
    </row>
    <row r="158" spans="2:31" ht="13.15" x14ac:dyDescent="0.4">
      <c r="B158" s="54"/>
      <c r="C158" s="58"/>
      <c r="D158" s="28"/>
      <c r="E158" s="54"/>
      <c r="F158" s="28"/>
      <c r="G158" s="28"/>
      <c r="H158" s="28"/>
      <c r="I158" s="121"/>
    </row>
    <row r="159" spans="2:31" x14ac:dyDescent="0.35">
      <c r="B159" s="54"/>
      <c r="C159" s="1"/>
      <c r="D159" s="1"/>
      <c r="E159" s="54"/>
      <c r="F159" s="287" t="s">
        <v>304</v>
      </c>
      <c r="G159" s="288"/>
      <c r="H159" s="1"/>
      <c r="I159" s="121"/>
    </row>
    <row r="160" spans="2:31" ht="13.15" x14ac:dyDescent="0.45">
      <c r="B160" s="54"/>
      <c r="C160" s="138" t="s">
        <v>278</v>
      </c>
      <c r="D160" s="135"/>
      <c r="E160" s="139"/>
      <c r="F160" s="277" t="str">
        <f>IF(F157&gt;=100%,"Aprovado","Reprovado")</f>
        <v>Reprovado</v>
      </c>
      <c r="G160" s="278"/>
      <c r="H160" s="28"/>
      <c r="I160" s="121"/>
    </row>
    <row r="162" spans="2:31" x14ac:dyDescent="0.35">
      <c r="B162" s="2"/>
      <c r="D162" s="9"/>
      <c r="F162" s="141" t="s">
        <v>272</v>
      </c>
      <c r="G162" s="145"/>
      <c r="H162" s="9"/>
    </row>
    <row r="163" spans="2:31" ht="25.5" customHeight="1" x14ac:dyDescent="0.45">
      <c r="B163" s="146"/>
      <c r="C163" s="149" t="s">
        <v>502</v>
      </c>
      <c r="D163" s="150" t="s">
        <v>0</v>
      </c>
      <c r="E163" s="143" t="s">
        <v>271</v>
      </c>
      <c r="F163" s="150" t="s">
        <v>33</v>
      </c>
      <c r="G163" s="150" t="s">
        <v>1</v>
      </c>
      <c r="H163" s="150" t="s">
        <v>238</v>
      </c>
      <c r="I163" s="151" t="s">
        <v>204</v>
      </c>
      <c r="J163" s="258"/>
      <c r="K163" s="217" t="s">
        <v>0</v>
      </c>
      <c r="L163" s="217" t="s">
        <v>301</v>
      </c>
      <c r="M163" s="217" t="s">
        <v>299</v>
      </c>
      <c r="N163" s="217" t="s">
        <v>302</v>
      </c>
      <c r="O163" s="217" t="s">
        <v>300</v>
      </c>
      <c r="P163" s="217" t="s">
        <v>303</v>
      </c>
    </row>
    <row r="164" spans="2:31" ht="75" customHeight="1" x14ac:dyDescent="0.45">
      <c r="B164" s="146" t="s">
        <v>38</v>
      </c>
      <c r="C164" s="22" t="s">
        <v>418</v>
      </c>
      <c r="D164" s="10" t="s">
        <v>0</v>
      </c>
      <c r="E164" s="23" t="s">
        <v>271</v>
      </c>
      <c r="F164" s="158" t="str">
        <f>IF('Lista VCP_BCI_2025'!F161="","",'Lista VCP_BCI_2025'!F161)</f>
        <v/>
      </c>
      <c r="G164" s="158" t="str">
        <f>IF('Lista VCP_BCI_2025'!G161="","",'Lista VCP_BCI_2025'!G161)</f>
        <v/>
      </c>
      <c r="H164" s="170" t="str">
        <f>IF('Lista VCP_BCI_2025'!H161="","",'Lista VCP_BCI_2025'!H161)</f>
        <v/>
      </c>
      <c r="I164" s="166" t="str">
        <f>IF('Lista VCP_BCI_2025'!I161="","",'Lista VCP_BCI_2025'!I161)</f>
        <v/>
      </c>
      <c r="J164" s="258"/>
      <c r="K164" s="214" t="str">
        <f>CONCATENATE(D164,H164)</f>
        <v>C</v>
      </c>
      <c r="L164" s="214" t="str">
        <f>CONCATENATE(E164,H164)</f>
        <v>CMP</v>
      </c>
      <c r="M164" s="214" t="str">
        <f>CONCATENATE(D164,F164)</f>
        <v>C</v>
      </c>
      <c r="N164" s="214" t="str">
        <f>CONCATENATE(D164,E164,F164)</f>
        <v>CCMP</v>
      </c>
      <c r="O164" s="214" t="str">
        <f>CONCATENATE(D164,G164)</f>
        <v>C</v>
      </c>
      <c r="P164" s="214" t="str">
        <f>CONCATENATE(D164,E164,G164)</f>
        <v>CCMP</v>
      </c>
    </row>
    <row r="165" spans="2:31" ht="81.75" customHeight="1" x14ac:dyDescent="0.45">
      <c r="B165" s="147" t="s">
        <v>308</v>
      </c>
      <c r="C165" s="26" t="s">
        <v>419</v>
      </c>
      <c r="D165" s="10" t="s">
        <v>0</v>
      </c>
      <c r="E165" s="10" t="s">
        <v>271</v>
      </c>
      <c r="F165" s="158" t="str">
        <f>IF('Lista VCP_BCI_2025'!F162="","",'Lista VCP_BCI_2025'!F162)</f>
        <v/>
      </c>
      <c r="G165" s="158" t="str">
        <f>IF('Lista VCP_BCI_2025'!G162="","",'Lista VCP_BCI_2025'!G162)</f>
        <v/>
      </c>
      <c r="H165" s="170" t="str">
        <f>IF('Lista VCP_BCI_2025'!H162="","",'Lista VCP_BCI_2025'!H162)</f>
        <v/>
      </c>
      <c r="I165" s="166" t="str">
        <f>IF('Lista VCP_BCI_2025'!I162="","",'Lista VCP_BCI_2025'!I162)</f>
        <v/>
      </c>
      <c r="J165" s="258"/>
      <c r="K165" s="214" t="str">
        <f t="shared" ref="K165:K166" si="18">CONCATENATE(D165,H165)</f>
        <v>C</v>
      </c>
      <c r="L165" s="214" t="str">
        <f t="shared" ref="L165:L166" si="19">CONCATENATE(E165,H165)</f>
        <v>CMP</v>
      </c>
      <c r="M165" s="214" t="str">
        <f t="shared" ref="M165:M166" si="20">CONCATENATE(D165,F165)</f>
        <v>C</v>
      </c>
      <c r="N165" s="214" t="str">
        <f t="shared" ref="N165:N166" si="21">CONCATENATE(D165,E165,F165)</f>
        <v>CCMP</v>
      </c>
      <c r="O165" s="214" t="str">
        <f t="shared" ref="O165:O166" si="22">CONCATENATE(D165,G165)</f>
        <v>C</v>
      </c>
      <c r="P165" s="214" t="str">
        <f t="shared" ref="P165:P166" si="23">CONCATENATE(D165,E165,G165)</f>
        <v>CCMP</v>
      </c>
    </row>
    <row r="166" spans="2:31" ht="58.5" customHeight="1" x14ac:dyDescent="0.45">
      <c r="B166" s="146" t="s">
        <v>39</v>
      </c>
      <c r="C166" s="26" t="s">
        <v>420</v>
      </c>
      <c r="D166" s="10" t="s">
        <v>0</v>
      </c>
      <c r="E166" s="10" t="s">
        <v>271</v>
      </c>
      <c r="F166" s="158" t="str">
        <f>IF('Lista VCP_BCI_2025'!F163="","",'Lista VCP_BCI_2025'!F163)</f>
        <v/>
      </c>
      <c r="G166" s="158" t="str">
        <f>IF('Lista VCP_BCI_2025'!G163="","",'Lista VCP_BCI_2025'!G163)</f>
        <v/>
      </c>
      <c r="H166" s="170" t="str">
        <f>IF('Lista VCP_BCI_2025'!H163="","",'Lista VCP_BCI_2025'!H163)</f>
        <v/>
      </c>
      <c r="I166" s="166" t="str">
        <f>IF('Lista VCP_BCI_2025'!I163="","",'Lista VCP_BCI_2025'!I163)</f>
        <v/>
      </c>
      <c r="J166" s="258"/>
      <c r="K166" s="214" t="str">
        <f t="shared" si="18"/>
        <v>C</v>
      </c>
      <c r="L166" s="214" t="str">
        <f t="shared" si="19"/>
        <v>CMP</v>
      </c>
      <c r="M166" s="214" t="str">
        <f t="shared" si="20"/>
        <v>C</v>
      </c>
      <c r="N166" s="214" t="str">
        <f t="shared" si="21"/>
        <v>CCMP</v>
      </c>
      <c r="O166" s="214" t="str">
        <f t="shared" si="22"/>
        <v>C</v>
      </c>
      <c r="P166" s="214" t="str">
        <f t="shared" si="23"/>
        <v>CCMP</v>
      </c>
    </row>
    <row r="167" spans="2:31" ht="14.25" x14ac:dyDescent="0.45">
      <c r="B167" s="54"/>
      <c r="C167" s="120" t="s">
        <v>294</v>
      </c>
      <c r="D167" s="84"/>
      <c r="H167" s="84"/>
      <c r="I167" s="85"/>
      <c r="J167" s="258"/>
    </row>
    <row r="169" spans="2:31" ht="13.15" x14ac:dyDescent="0.45">
      <c r="B169" s="54"/>
      <c r="C169" s="68" t="s">
        <v>208</v>
      </c>
      <c r="D169" s="70"/>
      <c r="E169" s="101"/>
      <c r="F169" s="70"/>
      <c r="G169" s="71"/>
      <c r="H169" s="28"/>
      <c r="I169" s="83"/>
    </row>
    <row r="170" spans="2:31" x14ac:dyDescent="0.35">
      <c r="B170" s="54"/>
      <c r="C170" s="66" t="s">
        <v>306</v>
      </c>
      <c r="D170" s="65"/>
      <c r="E170" s="110"/>
      <c r="F170" s="281">
        <f>COUNTIF(K187:K190,"C")</f>
        <v>4</v>
      </c>
      <c r="G170" s="282"/>
      <c r="H170" s="28"/>
      <c r="I170" s="121"/>
    </row>
    <row r="171" spans="2:31" x14ac:dyDescent="0.35">
      <c r="B171" s="54"/>
      <c r="C171" s="66" t="s">
        <v>202</v>
      </c>
      <c r="D171" s="65"/>
      <c r="E171" s="110"/>
      <c r="F171" s="281">
        <f>COUNTIF(M187:M190,"CX")</f>
        <v>0</v>
      </c>
      <c r="G171" s="282"/>
      <c r="H171" s="28"/>
      <c r="I171" s="121"/>
    </row>
    <row r="172" spans="2:31" x14ac:dyDescent="0.35">
      <c r="B172" s="54"/>
      <c r="C172" s="66" t="s">
        <v>203</v>
      </c>
      <c r="D172" s="65"/>
      <c r="E172" s="110"/>
      <c r="F172" s="281">
        <f>COUNTIF(O187:O190,"CX")</f>
        <v>0</v>
      </c>
      <c r="G172" s="282"/>
      <c r="H172" s="28"/>
      <c r="I172" s="121"/>
    </row>
    <row r="173" spans="2:31" x14ac:dyDescent="0.35">
      <c r="B173" s="54"/>
      <c r="C173" s="66" t="s">
        <v>201</v>
      </c>
      <c r="D173" s="65"/>
      <c r="E173" s="110"/>
      <c r="F173" s="281">
        <f>F170-SUM(F171:G172)</f>
        <v>4</v>
      </c>
      <c r="G173" s="282"/>
      <c r="H173" s="28"/>
      <c r="I173" s="121"/>
    </row>
    <row r="174" spans="2:31" s="7" customFormat="1" ht="13.15" x14ac:dyDescent="0.4">
      <c r="B174" s="4"/>
      <c r="C174" s="67" t="s">
        <v>285</v>
      </c>
      <c r="D174" s="64"/>
      <c r="E174" s="112"/>
      <c r="F174" s="283">
        <f>F171/F170</f>
        <v>0</v>
      </c>
      <c r="G174" s="284"/>
      <c r="H174" s="27"/>
      <c r="I174" s="121"/>
      <c r="J174" s="6"/>
      <c r="K174" s="215"/>
      <c r="L174" s="215"/>
      <c r="M174" s="215"/>
      <c r="N174" s="215"/>
      <c r="O174" s="215"/>
      <c r="P174" s="215"/>
      <c r="Q174" s="211"/>
      <c r="R174" s="211"/>
      <c r="S174" s="211"/>
      <c r="T174" s="211"/>
      <c r="U174" s="211"/>
      <c r="V174" s="211"/>
      <c r="W174" s="211"/>
      <c r="X174" s="211"/>
      <c r="Y174" s="211"/>
      <c r="Z174" s="6"/>
      <c r="AA174" s="6"/>
      <c r="AB174" s="109"/>
      <c r="AC174" s="6"/>
      <c r="AD174" s="6"/>
      <c r="AE174" s="6"/>
    </row>
    <row r="175" spans="2:31" ht="13.15" x14ac:dyDescent="0.4">
      <c r="B175" s="54"/>
      <c r="C175" s="58"/>
      <c r="D175" s="28"/>
      <c r="E175" s="54"/>
      <c r="F175" s="28"/>
      <c r="G175" s="28"/>
      <c r="H175" s="28"/>
      <c r="I175" s="121"/>
    </row>
    <row r="176" spans="2:31" x14ac:dyDescent="0.35">
      <c r="B176" s="54"/>
      <c r="C176" s="66" t="s">
        <v>275</v>
      </c>
      <c r="D176" s="65"/>
      <c r="E176" s="110"/>
      <c r="F176" s="281">
        <f>COUNTIF(L187:L190,"CMP")</f>
        <v>4</v>
      </c>
      <c r="G176" s="282"/>
      <c r="H176" s="28"/>
      <c r="I176" s="121"/>
    </row>
    <row r="177" spans="2:31" x14ac:dyDescent="0.35">
      <c r="B177" s="54"/>
      <c r="C177" s="66" t="s">
        <v>202</v>
      </c>
      <c r="D177" s="65"/>
      <c r="E177" s="110"/>
      <c r="F177" s="281">
        <f>COUNTIF(N187:N190,"CCMPX")</f>
        <v>0</v>
      </c>
      <c r="G177" s="282"/>
      <c r="H177" s="28"/>
      <c r="I177" s="121"/>
    </row>
    <row r="178" spans="2:31" x14ac:dyDescent="0.35">
      <c r="B178" s="54"/>
      <c r="C178" s="66" t="s">
        <v>203</v>
      </c>
      <c r="D178" s="65"/>
      <c r="E178" s="110"/>
      <c r="F178" s="281">
        <f>COUNTIF(P187:P190,"CCMPX")</f>
        <v>0</v>
      </c>
      <c r="G178" s="282"/>
      <c r="H178" s="28"/>
      <c r="I178" s="121"/>
    </row>
    <row r="179" spans="2:31" x14ac:dyDescent="0.35">
      <c r="B179" s="54"/>
      <c r="C179" s="66" t="s">
        <v>201</v>
      </c>
      <c r="D179" s="65"/>
      <c r="E179" s="110"/>
      <c r="F179" s="281">
        <f>F176-SUM(F177:G178)</f>
        <v>4</v>
      </c>
      <c r="G179" s="282"/>
      <c r="H179" s="28"/>
      <c r="I179" s="121"/>
    </row>
    <row r="180" spans="2:31" s="7" customFormat="1" ht="13.15" x14ac:dyDescent="0.4">
      <c r="B180" s="4"/>
      <c r="C180" s="67" t="s">
        <v>285</v>
      </c>
      <c r="D180" s="64"/>
      <c r="E180" s="112"/>
      <c r="F180" s="283">
        <f>F177/F176</f>
        <v>0</v>
      </c>
      <c r="G180" s="284"/>
      <c r="H180" s="27"/>
      <c r="I180" s="121"/>
      <c r="J180" s="6"/>
      <c r="K180" s="215"/>
      <c r="L180" s="215"/>
      <c r="M180" s="215"/>
      <c r="N180" s="215"/>
      <c r="O180" s="215"/>
      <c r="P180" s="215"/>
      <c r="Q180" s="211"/>
      <c r="R180" s="211"/>
      <c r="S180" s="211"/>
      <c r="T180" s="211"/>
      <c r="U180" s="211"/>
      <c r="V180" s="211"/>
      <c r="W180" s="211"/>
      <c r="X180" s="211"/>
      <c r="Y180" s="211"/>
      <c r="Z180" s="6"/>
      <c r="AA180" s="6"/>
      <c r="AB180" s="109"/>
      <c r="AC180" s="6"/>
      <c r="AD180" s="6"/>
      <c r="AE180" s="6"/>
    </row>
    <row r="181" spans="2:31" ht="13.15" x14ac:dyDescent="0.4">
      <c r="B181" s="54"/>
      <c r="C181" s="58"/>
      <c r="D181" s="28"/>
      <c r="E181" s="54"/>
      <c r="F181" s="28"/>
      <c r="G181" s="28"/>
      <c r="H181" s="28"/>
      <c r="I181" s="121"/>
    </row>
    <row r="182" spans="2:31" x14ac:dyDescent="0.35">
      <c r="B182" s="54"/>
      <c r="C182" s="1"/>
      <c r="D182" s="1"/>
      <c r="E182" s="54"/>
      <c r="F182" s="285" t="s">
        <v>304</v>
      </c>
      <c r="G182" s="286"/>
      <c r="H182" s="1"/>
      <c r="I182" s="121"/>
    </row>
    <row r="183" spans="2:31" ht="13.15" x14ac:dyDescent="0.45">
      <c r="B183" s="54"/>
      <c r="C183" s="69" t="s">
        <v>279</v>
      </c>
      <c r="D183" s="70"/>
      <c r="E183" s="102"/>
      <c r="F183" s="277" t="str">
        <f>IF(SUM(F174,F180)&gt;=AB5,"Aprovado","Reprovado")</f>
        <v>Reprovado</v>
      </c>
      <c r="G183" s="278"/>
      <c r="H183" s="28"/>
      <c r="I183" s="121"/>
    </row>
    <row r="185" spans="2:31" x14ac:dyDescent="0.35">
      <c r="B185" s="2"/>
      <c r="D185" s="9"/>
      <c r="F185" s="33" t="s">
        <v>272</v>
      </c>
      <c r="G185" s="34"/>
      <c r="H185" s="9"/>
    </row>
    <row r="186" spans="2:31" x14ac:dyDescent="0.35">
      <c r="B186" s="14"/>
      <c r="C186" s="33" t="s">
        <v>40</v>
      </c>
      <c r="D186" s="11" t="s">
        <v>0</v>
      </c>
      <c r="E186" s="30" t="s">
        <v>271</v>
      </c>
      <c r="F186" s="20" t="s">
        <v>33</v>
      </c>
      <c r="G186" s="20" t="s">
        <v>1</v>
      </c>
      <c r="H186" s="20" t="s">
        <v>238</v>
      </c>
      <c r="I186" s="12" t="s">
        <v>204</v>
      </c>
      <c r="J186" s="258"/>
      <c r="K186" s="217" t="s">
        <v>0</v>
      </c>
      <c r="L186" s="217" t="s">
        <v>301</v>
      </c>
      <c r="M186" s="217" t="s">
        <v>299</v>
      </c>
      <c r="N186" s="217" t="s">
        <v>302</v>
      </c>
      <c r="O186" s="217" t="s">
        <v>300</v>
      </c>
      <c r="P186" s="217" t="s">
        <v>303</v>
      </c>
    </row>
    <row r="187" spans="2:31" ht="33.75" customHeight="1" x14ac:dyDescent="0.45">
      <c r="B187" s="42" t="s">
        <v>41</v>
      </c>
      <c r="C187" s="55" t="s">
        <v>421</v>
      </c>
      <c r="D187" s="10" t="s">
        <v>0</v>
      </c>
      <c r="E187" s="10" t="s">
        <v>271</v>
      </c>
      <c r="F187" s="13" t="str">
        <f>IF('Lista VCP_BCI_2025'!F184="","",'Lista VCP_BCI_2025'!F184)</f>
        <v/>
      </c>
      <c r="G187" s="13" t="str">
        <f>IF('Lista VCP_BCI_2025'!G184="","",'Lista VCP_BCI_2025'!G184)</f>
        <v/>
      </c>
      <c r="H187" s="93" t="str">
        <f>IF('Lista VCP_BCI_2025'!H184="","",'Lista VCP_BCI_2025'!H184)</f>
        <v/>
      </c>
      <c r="I187" s="166" t="str">
        <f>IF('Lista VCP_BCI_2025'!I184="","",'Lista VCP_BCI_2025'!I184)</f>
        <v/>
      </c>
      <c r="J187" s="258"/>
      <c r="K187" s="214" t="str">
        <f>CONCATENATE(D187,H187)</f>
        <v>C</v>
      </c>
      <c r="L187" s="214" t="str">
        <f>CONCATENATE(E187,H187)</f>
        <v>CMP</v>
      </c>
      <c r="M187" s="214" t="str">
        <f>CONCATENATE(D187,F187)</f>
        <v>C</v>
      </c>
      <c r="N187" s="214" t="str">
        <f>CONCATENATE(D187,E187,F187)</f>
        <v>CCMP</v>
      </c>
      <c r="O187" s="214" t="str">
        <f>CONCATENATE(D187,G187)</f>
        <v>C</v>
      </c>
      <c r="P187" s="214" t="str">
        <f>CONCATENATE(D187,E187,G187)</f>
        <v>CCMP</v>
      </c>
    </row>
    <row r="188" spans="2:31" ht="38.25" x14ac:dyDescent="0.45">
      <c r="B188" s="42" t="s">
        <v>42</v>
      </c>
      <c r="C188" s="22" t="s">
        <v>367</v>
      </c>
      <c r="D188" s="10" t="s">
        <v>0</v>
      </c>
      <c r="E188" s="23" t="s">
        <v>271</v>
      </c>
      <c r="F188" s="13" t="str">
        <f>IF('Lista VCP_BCI_2025'!F185="","",'Lista VCP_BCI_2025'!F185)</f>
        <v/>
      </c>
      <c r="G188" s="13" t="str">
        <f>IF('Lista VCP_BCI_2025'!G185="","",'Lista VCP_BCI_2025'!G185)</f>
        <v/>
      </c>
      <c r="H188" s="93" t="str">
        <f>IF('Lista VCP_BCI_2025'!H185="","",'Lista VCP_BCI_2025'!H185)</f>
        <v/>
      </c>
      <c r="I188" s="166" t="str">
        <f>IF('Lista VCP_BCI_2025'!I185="","",'Lista VCP_BCI_2025'!I185)</f>
        <v/>
      </c>
      <c r="J188" s="258"/>
      <c r="K188" s="214" t="str">
        <f t="shared" ref="K188:K190" si="24">CONCATENATE(D188,H188)</f>
        <v>C</v>
      </c>
      <c r="L188" s="214" t="str">
        <f t="shared" ref="L188:L190" si="25">CONCATENATE(E188,H188)</f>
        <v>CMP</v>
      </c>
      <c r="M188" s="214" t="str">
        <f t="shared" ref="M188:M190" si="26">CONCATENATE(D188,F188)</f>
        <v>C</v>
      </c>
      <c r="N188" s="214" t="str">
        <f t="shared" ref="N188:N190" si="27">CONCATENATE(D188,E188,F188)</f>
        <v>CCMP</v>
      </c>
      <c r="O188" s="214" t="str">
        <f t="shared" ref="O188:O190" si="28">CONCATENATE(D188,G188)</f>
        <v>C</v>
      </c>
      <c r="P188" s="214" t="str">
        <f t="shared" ref="P188:P190" si="29">CONCATENATE(D188,E188,G188)</f>
        <v>CCMP</v>
      </c>
    </row>
    <row r="189" spans="2:31" ht="36.75" customHeight="1" x14ac:dyDescent="0.45">
      <c r="B189" s="42" t="s">
        <v>43</v>
      </c>
      <c r="C189" s="22" t="s">
        <v>368</v>
      </c>
      <c r="D189" s="10" t="s">
        <v>0</v>
      </c>
      <c r="E189" s="23" t="s">
        <v>271</v>
      </c>
      <c r="F189" s="13" t="str">
        <f>IF('Lista VCP_BCI_2025'!F186="","",'Lista VCP_BCI_2025'!F186)</f>
        <v/>
      </c>
      <c r="G189" s="13" t="str">
        <f>IF('Lista VCP_BCI_2025'!G186="","",'Lista VCP_BCI_2025'!G186)</f>
        <v/>
      </c>
      <c r="H189" s="93" t="str">
        <f>IF('Lista VCP_BCI_2025'!H186="","",'Lista VCP_BCI_2025'!H186)</f>
        <v/>
      </c>
      <c r="I189" s="166" t="str">
        <f>IF('Lista VCP_BCI_2025'!I186="","",'Lista VCP_BCI_2025'!I186)</f>
        <v/>
      </c>
      <c r="J189" s="258"/>
      <c r="K189" s="214" t="str">
        <f t="shared" si="24"/>
        <v>C</v>
      </c>
      <c r="L189" s="214" t="str">
        <f t="shared" si="25"/>
        <v>CMP</v>
      </c>
      <c r="M189" s="214" t="str">
        <f t="shared" si="26"/>
        <v>C</v>
      </c>
      <c r="N189" s="214" t="str">
        <f t="shared" si="27"/>
        <v>CCMP</v>
      </c>
      <c r="O189" s="214" t="str">
        <f t="shared" si="28"/>
        <v>C</v>
      </c>
      <c r="P189" s="214" t="str">
        <f t="shared" si="29"/>
        <v>CCMP</v>
      </c>
    </row>
    <row r="190" spans="2:31" ht="48" customHeight="1" x14ac:dyDescent="0.45">
      <c r="B190" s="42" t="s">
        <v>44</v>
      </c>
      <c r="C190" s="22" t="s">
        <v>369</v>
      </c>
      <c r="D190" s="10" t="s">
        <v>0</v>
      </c>
      <c r="E190" s="23" t="s">
        <v>271</v>
      </c>
      <c r="F190" s="13" t="str">
        <f>IF('Lista VCP_BCI_2025'!F187="","",'Lista VCP_BCI_2025'!F187)</f>
        <v/>
      </c>
      <c r="G190" s="13" t="str">
        <f>IF('Lista VCP_BCI_2025'!G187="","",'Lista VCP_BCI_2025'!G187)</f>
        <v/>
      </c>
      <c r="H190" s="93" t="str">
        <f>IF('Lista VCP_BCI_2025'!H187="","",'Lista VCP_BCI_2025'!H187)</f>
        <v/>
      </c>
      <c r="I190" s="166" t="str">
        <f>IF('Lista VCP_BCI_2025'!I187="","",'Lista VCP_BCI_2025'!I187)</f>
        <v/>
      </c>
      <c r="J190" s="258"/>
      <c r="K190" s="214" t="str">
        <f t="shared" si="24"/>
        <v>C</v>
      </c>
      <c r="L190" s="214" t="str">
        <f t="shared" si="25"/>
        <v>CMP</v>
      </c>
      <c r="M190" s="214" t="str">
        <f t="shared" si="26"/>
        <v>C</v>
      </c>
      <c r="N190" s="214" t="str">
        <f t="shared" si="27"/>
        <v>CCMP</v>
      </c>
      <c r="O190" s="214" t="str">
        <f t="shared" si="28"/>
        <v>C</v>
      </c>
      <c r="P190" s="214" t="str">
        <f t="shared" si="29"/>
        <v>CCMP</v>
      </c>
    </row>
    <row r="191" spans="2:31" ht="14.25" x14ac:dyDescent="0.45">
      <c r="B191" s="54"/>
      <c r="C191" s="120" t="s">
        <v>294</v>
      </c>
      <c r="D191" s="84"/>
      <c r="H191" s="84"/>
      <c r="I191" s="85"/>
      <c r="J191" s="258"/>
    </row>
    <row r="193" spans="2:31" ht="13.15" x14ac:dyDescent="0.45">
      <c r="B193" s="54"/>
      <c r="C193" s="134" t="s">
        <v>209</v>
      </c>
      <c r="D193" s="135"/>
      <c r="E193" s="136"/>
      <c r="F193" s="135"/>
      <c r="G193" s="137"/>
      <c r="H193" s="28"/>
      <c r="I193" s="83"/>
    </row>
    <row r="194" spans="2:31" x14ac:dyDescent="0.35">
      <c r="B194" s="54"/>
      <c r="C194" s="66" t="s">
        <v>306</v>
      </c>
      <c r="D194" s="65"/>
      <c r="E194" s="110"/>
      <c r="F194" s="281">
        <f>COUNTIF(K211:K217,"C")</f>
        <v>2</v>
      </c>
      <c r="G194" s="282"/>
      <c r="H194" s="28"/>
      <c r="I194" s="121"/>
    </row>
    <row r="195" spans="2:31" x14ac:dyDescent="0.35">
      <c r="B195" s="54"/>
      <c r="C195" s="66" t="s">
        <v>202</v>
      </c>
      <c r="D195" s="65"/>
      <c r="E195" s="110"/>
      <c r="F195" s="281">
        <f>COUNTIF(M211:M217,"CX")</f>
        <v>0</v>
      </c>
      <c r="G195" s="282"/>
      <c r="H195" s="28"/>
      <c r="I195" s="121"/>
    </row>
    <row r="196" spans="2:31" x14ac:dyDescent="0.35">
      <c r="B196" s="54"/>
      <c r="C196" s="66" t="s">
        <v>203</v>
      </c>
      <c r="D196" s="65"/>
      <c r="E196" s="110"/>
      <c r="F196" s="281">
        <f>COUNTIF(O211:O217,"CX")</f>
        <v>0</v>
      </c>
      <c r="G196" s="282"/>
      <c r="H196" s="28"/>
      <c r="I196" s="121"/>
    </row>
    <row r="197" spans="2:31" x14ac:dyDescent="0.35">
      <c r="B197" s="54"/>
      <c r="C197" s="66" t="s">
        <v>201</v>
      </c>
      <c r="D197" s="65"/>
      <c r="E197" s="110"/>
      <c r="F197" s="281">
        <f>F194-SUM(F195:G196)</f>
        <v>2</v>
      </c>
      <c r="G197" s="282"/>
      <c r="H197" s="28"/>
      <c r="I197" s="121"/>
    </row>
    <row r="198" spans="2:31" s="7" customFormat="1" ht="13.15" x14ac:dyDescent="0.4">
      <c r="B198" s="4"/>
      <c r="C198" s="67" t="s">
        <v>285</v>
      </c>
      <c r="D198" s="64"/>
      <c r="E198" s="112"/>
      <c r="F198" s="283">
        <f>F195/F194</f>
        <v>0</v>
      </c>
      <c r="G198" s="284"/>
      <c r="H198" s="27"/>
      <c r="I198" s="121"/>
      <c r="J198" s="6"/>
      <c r="K198" s="215"/>
      <c r="L198" s="215"/>
      <c r="M198" s="215"/>
      <c r="N198" s="215"/>
      <c r="O198" s="215"/>
      <c r="P198" s="215"/>
      <c r="Q198" s="211"/>
      <c r="R198" s="211"/>
      <c r="S198" s="211"/>
      <c r="T198" s="211"/>
      <c r="U198" s="211"/>
      <c r="V198" s="211"/>
      <c r="W198" s="211"/>
      <c r="X198" s="211"/>
      <c r="Y198" s="211"/>
      <c r="Z198" s="6"/>
      <c r="AA198" s="6"/>
      <c r="AB198" s="109"/>
      <c r="AC198" s="6"/>
      <c r="AD198" s="6"/>
      <c r="AE198" s="6"/>
    </row>
    <row r="199" spans="2:31" ht="13.15" x14ac:dyDescent="0.4">
      <c r="B199" s="54"/>
      <c r="C199" s="58"/>
      <c r="D199" s="28"/>
      <c r="E199" s="54"/>
      <c r="F199" s="92"/>
      <c r="G199" s="92"/>
      <c r="H199" s="28"/>
      <c r="I199" s="121"/>
    </row>
    <row r="200" spans="2:31" x14ac:dyDescent="0.35">
      <c r="B200" s="54"/>
      <c r="C200" s="66" t="s">
        <v>275</v>
      </c>
      <c r="D200" s="65"/>
      <c r="E200" s="110"/>
      <c r="F200" s="281">
        <f>COUNTIF(L211:L217,"CMP")</f>
        <v>2</v>
      </c>
      <c r="G200" s="282"/>
      <c r="H200" s="28"/>
      <c r="I200" s="121"/>
    </row>
    <row r="201" spans="2:31" x14ac:dyDescent="0.35">
      <c r="B201" s="54"/>
      <c r="C201" s="66" t="s">
        <v>202</v>
      </c>
      <c r="D201" s="65"/>
      <c r="E201" s="110"/>
      <c r="F201" s="281">
        <f>COUNTIF(N211:N217,"CCMPX")</f>
        <v>0</v>
      </c>
      <c r="G201" s="282"/>
      <c r="H201" s="28"/>
      <c r="I201" s="121"/>
    </row>
    <row r="202" spans="2:31" x14ac:dyDescent="0.35">
      <c r="B202" s="54"/>
      <c r="C202" s="66" t="s">
        <v>203</v>
      </c>
      <c r="D202" s="65"/>
      <c r="E202" s="110"/>
      <c r="F202" s="281">
        <f>COUNTIF(P211:P217,"CCMPX")</f>
        <v>0</v>
      </c>
      <c r="G202" s="282"/>
      <c r="H202" s="28"/>
      <c r="I202" s="121"/>
    </row>
    <row r="203" spans="2:31" x14ac:dyDescent="0.35">
      <c r="B203" s="54"/>
      <c r="C203" s="66" t="s">
        <v>201</v>
      </c>
      <c r="D203" s="65"/>
      <c r="E203" s="110"/>
      <c r="F203" s="281">
        <f>F200-SUM(F201:G202)</f>
        <v>2</v>
      </c>
      <c r="G203" s="282"/>
      <c r="H203" s="28"/>
      <c r="I203" s="121"/>
    </row>
    <row r="204" spans="2:31" s="7" customFormat="1" ht="13.15" x14ac:dyDescent="0.4">
      <c r="B204" s="4"/>
      <c r="C204" s="67" t="s">
        <v>285</v>
      </c>
      <c r="D204" s="64"/>
      <c r="E204" s="112"/>
      <c r="F204" s="283">
        <f>F201/F200</f>
        <v>0</v>
      </c>
      <c r="G204" s="284"/>
      <c r="H204" s="27"/>
      <c r="I204" s="121"/>
      <c r="J204" s="6"/>
      <c r="K204" s="215"/>
      <c r="L204" s="215"/>
      <c r="M204" s="215"/>
      <c r="N204" s="215"/>
      <c r="O204" s="215"/>
      <c r="P204" s="215"/>
      <c r="Q204" s="211"/>
      <c r="R204" s="211"/>
      <c r="S204" s="211"/>
      <c r="T204" s="211"/>
      <c r="U204" s="211"/>
      <c r="V204" s="211"/>
      <c r="W204" s="211"/>
      <c r="X204" s="211"/>
      <c r="Y204" s="211"/>
      <c r="Z204" s="6"/>
      <c r="AA204" s="6"/>
      <c r="AB204" s="109"/>
      <c r="AC204" s="6"/>
      <c r="AD204" s="6"/>
      <c r="AE204" s="6"/>
    </row>
    <row r="205" spans="2:31" ht="13.15" x14ac:dyDescent="0.4">
      <c r="B205" s="54"/>
      <c r="C205" s="58"/>
      <c r="D205" s="28"/>
      <c r="E205" s="54"/>
      <c r="F205" s="293"/>
      <c r="G205" s="294"/>
      <c r="H205" s="28"/>
      <c r="I205" s="121"/>
    </row>
    <row r="206" spans="2:31" x14ac:dyDescent="0.35">
      <c r="B206" s="54"/>
      <c r="C206" s="1"/>
      <c r="D206" s="1"/>
      <c r="E206" s="54"/>
      <c r="F206" s="287" t="s">
        <v>304</v>
      </c>
      <c r="G206" s="288"/>
      <c r="H206" s="1"/>
      <c r="I206" s="121"/>
    </row>
    <row r="207" spans="2:31" ht="13.15" x14ac:dyDescent="0.45">
      <c r="B207" s="54"/>
      <c r="C207" s="138" t="s">
        <v>280</v>
      </c>
      <c r="D207" s="135"/>
      <c r="E207" s="139"/>
      <c r="F207" s="277" t="str">
        <f>IF(SUM(F198,F204)&gt;=AB5,"Aprovado","Reprovado")</f>
        <v>Reprovado</v>
      </c>
      <c r="G207" s="278"/>
      <c r="H207" s="28"/>
      <c r="I207" s="121"/>
    </row>
    <row r="209" spans="2:16" x14ac:dyDescent="0.35">
      <c r="B209" s="2"/>
      <c r="D209" s="9"/>
      <c r="F209" s="141" t="s">
        <v>272</v>
      </c>
      <c r="G209" s="145"/>
      <c r="H209" s="9"/>
    </row>
    <row r="210" spans="2:16" x14ac:dyDescent="0.45">
      <c r="B210" s="152"/>
      <c r="C210" s="141" t="s">
        <v>501</v>
      </c>
      <c r="D210" s="150" t="s">
        <v>0</v>
      </c>
      <c r="E210" s="143" t="s">
        <v>271</v>
      </c>
      <c r="F210" s="150" t="s">
        <v>33</v>
      </c>
      <c r="G210" s="150" t="s">
        <v>1</v>
      </c>
      <c r="H210" s="150" t="s">
        <v>238</v>
      </c>
      <c r="I210" s="144" t="s">
        <v>204</v>
      </c>
      <c r="J210" s="258"/>
      <c r="K210" s="217" t="s">
        <v>0</v>
      </c>
      <c r="L210" s="217" t="s">
        <v>301</v>
      </c>
      <c r="M210" s="217" t="s">
        <v>299</v>
      </c>
      <c r="N210" s="217" t="s">
        <v>302</v>
      </c>
      <c r="O210" s="217" t="s">
        <v>300</v>
      </c>
      <c r="P210" s="217" t="s">
        <v>303</v>
      </c>
    </row>
    <row r="211" spans="2:16" ht="51" x14ac:dyDescent="0.45">
      <c r="B211" s="146" t="s">
        <v>45</v>
      </c>
      <c r="C211" s="22" t="s">
        <v>561</v>
      </c>
      <c r="D211" s="10" t="s">
        <v>0</v>
      </c>
      <c r="E211" s="10" t="s">
        <v>271</v>
      </c>
      <c r="F211" s="158" t="str">
        <f>IF('Lista VCP_BCI_2025'!F208="","",'Lista VCP_BCI_2025'!F208)</f>
        <v/>
      </c>
      <c r="G211" s="158" t="str">
        <f>IF('Lista VCP_BCI_2025'!G208="","",'Lista VCP_BCI_2025'!G208)</f>
        <v/>
      </c>
      <c r="H211" s="170" t="str">
        <f>IF('Lista VCP_BCI_2025'!H208="","",'Lista VCP_BCI_2025'!H208)</f>
        <v/>
      </c>
      <c r="I211" s="166" t="str">
        <f>IF('Lista VCP_BCI_2025'!I208="","",'Lista VCP_BCI_2025'!I208)</f>
        <v/>
      </c>
      <c r="J211" s="258"/>
      <c r="K211" s="214" t="str">
        <f>CONCATENATE(D211,H211)</f>
        <v>C</v>
      </c>
      <c r="L211" s="214" t="str">
        <f>CONCATENATE(E211,H211)</f>
        <v>CMP</v>
      </c>
      <c r="M211" s="214" t="str">
        <f>CONCATENATE(D211,F211)</f>
        <v>C</v>
      </c>
      <c r="N211" s="214" t="str">
        <f>CONCATENATE(D211,E211,F211)</f>
        <v>CCMP</v>
      </c>
      <c r="O211" s="214" t="str">
        <f>CONCATENATE(D211,G211)</f>
        <v>C</v>
      </c>
      <c r="P211" s="214" t="str">
        <f>CONCATENATE(D211,E211,G211)</f>
        <v>CCMP</v>
      </c>
    </row>
    <row r="212" spans="2:16" ht="25.5" x14ac:dyDescent="0.45">
      <c r="B212" s="147" t="s">
        <v>309</v>
      </c>
      <c r="C212" s="26" t="s">
        <v>370</v>
      </c>
      <c r="D212" s="10" t="s">
        <v>0</v>
      </c>
      <c r="E212" s="23" t="s">
        <v>271</v>
      </c>
      <c r="F212" s="158" t="str">
        <f>IF('Lista VCP_BCI_2025'!F209="","",'Lista VCP_BCI_2025'!F209)</f>
        <v/>
      </c>
      <c r="G212" s="158" t="str">
        <f>IF('Lista VCP_BCI_2025'!G209="","",'Lista VCP_BCI_2025'!G209)</f>
        <v/>
      </c>
      <c r="H212" s="170" t="str">
        <f>IF('Lista VCP_BCI_2025'!H209="","",'Lista VCP_BCI_2025'!H209)</f>
        <v/>
      </c>
      <c r="I212" s="166" t="str">
        <f>IF('Lista VCP_BCI_2025'!I209="","",'Lista VCP_BCI_2025'!I209)</f>
        <v/>
      </c>
      <c r="J212" s="258"/>
      <c r="K212" s="214" t="str">
        <f t="shared" ref="K212:K217" si="30">CONCATENATE(D212,H212)</f>
        <v>C</v>
      </c>
      <c r="L212" s="214" t="str">
        <f t="shared" ref="L212:L217" si="31">CONCATENATE(E212,H212)</f>
        <v>CMP</v>
      </c>
      <c r="M212" s="214" t="str">
        <f t="shared" ref="M212:M217" si="32">CONCATENATE(D212,F212)</f>
        <v>C</v>
      </c>
      <c r="N212" s="214" t="str">
        <f t="shared" ref="N212:N217" si="33">CONCATENATE(D212,E212,F212)</f>
        <v>CCMP</v>
      </c>
      <c r="O212" s="214" t="str">
        <f t="shared" ref="O212:O216" si="34">CONCATENATE(D212,G212)</f>
        <v>C</v>
      </c>
      <c r="P212" s="214" t="str">
        <f t="shared" ref="P212:P216" si="35">CONCATENATE(D212,E212,G212)</f>
        <v>CCMP</v>
      </c>
    </row>
    <row r="213" spans="2:16" ht="14.25" x14ac:dyDescent="0.45">
      <c r="B213"/>
      <c r="C213"/>
      <c r="D213"/>
      <c r="E213"/>
      <c r="F213"/>
      <c r="G213"/>
      <c r="H213"/>
      <c r="I213"/>
      <c r="J213" s="258"/>
      <c r="K213" s="214" t="str">
        <f t="shared" si="30"/>
        <v/>
      </c>
      <c r="L213" s="214" t="str">
        <f t="shared" si="31"/>
        <v/>
      </c>
      <c r="M213" s="214" t="str">
        <f t="shared" si="32"/>
        <v/>
      </c>
      <c r="N213" s="214" t="str">
        <f t="shared" si="33"/>
        <v/>
      </c>
      <c r="O213" s="214" t="str">
        <f t="shared" si="34"/>
        <v/>
      </c>
      <c r="P213" s="214" t="str">
        <f t="shared" si="35"/>
        <v/>
      </c>
    </row>
    <row r="214" spans="2:16" ht="14.25" x14ac:dyDescent="0.45">
      <c r="B214"/>
      <c r="C214"/>
      <c r="D214"/>
      <c r="E214"/>
      <c r="F214"/>
      <c r="G214"/>
      <c r="H214"/>
      <c r="I214"/>
      <c r="J214" s="258"/>
      <c r="K214" s="214" t="str">
        <f t="shared" si="30"/>
        <v/>
      </c>
      <c r="L214" s="214" t="str">
        <f t="shared" si="31"/>
        <v/>
      </c>
      <c r="M214" s="214" t="str">
        <f t="shared" si="32"/>
        <v/>
      </c>
      <c r="N214" s="214" t="str">
        <f t="shared" si="33"/>
        <v/>
      </c>
      <c r="O214" s="214" t="str">
        <f t="shared" si="34"/>
        <v/>
      </c>
      <c r="P214" s="214" t="str">
        <f t="shared" si="35"/>
        <v/>
      </c>
    </row>
    <row r="215" spans="2:16" ht="14.25" x14ac:dyDescent="0.45">
      <c r="B215"/>
      <c r="C215"/>
      <c r="D215"/>
      <c r="E215"/>
      <c r="F215"/>
      <c r="G215"/>
      <c r="H215"/>
      <c r="I215"/>
      <c r="J215" s="258"/>
      <c r="K215" s="214" t="str">
        <f t="shared" si="30"/>
        <v/>
      </c>
      <c r="L215" s="214" t="str">
        <f t="shared" si="31"/>
        <v/>
      </c>
      <c r="M215" s="214" t="str">
        <f t="shared" si="32"/>
        <v/>
      </c>
      <c r="N215" s="214" t="str">
        <f t="shared" si="33"/>
        <v/>
      </c>
      <c r="O215" s="214" t="str">
        <f t="shared" si="34"/>
        <v/>
      </c>
      <c r="P215" s="214" t="str">
        <f t="shared" si="35"/>
        <v/>
      </c>
    </row>
    <row r="216" spans="2:16" ht="14.25" x14ac:dyDescent="0.45">
      <c r="B216"/>
      <c r="C216"/>
      <c r="D216"/>
      <c r="E216"/>
      <c r="F216"/>
      <c r="G216"/>
      <c r="H216"/>
      <c r="I216"/>
      <c r="J216" s="258"/>
      <c r="K216" s="214" t="str">
        <f t="shared" si="30"/>
        <v/>
      </c>
      <c r="L216" s="214" t="str">
        <f t="shared" si="31"/>
        <v/>
      </c>
      <c r="M216" s="214" t="str">
        <f t="shared" si="32"/>
        <v/>
      </c>
      <c r="N216" s="214" t="str">
        <f t="shared" si="33"/>
        <v/>
      </c>
      <c r="O216" s="214" t="str">
        <f t="shared" si="34"/>
        <v/>
      </c>
      <c r="P216" s="214" t="str">
        <f t="shared" si="35"/>
        <v/>
      </c>
    </row>
    <row r="217" spans="2:16" ht="14.25" x14ac:dyDescent="0.45">
      <c r="B217"/>
      <c r="C217"/>
      <c r="D217"/>
      <c r="E217"/>
      <c r="F217"/>
      <c r="G217"/>
      <c r="H217"/>
      <c r="I217"/>
      <c r="J217" s="258"/>
      <c r="K217" s="214" t="str">
        <f t="shared" si="30"/>
        <v/>
      </c>
      <c r="L217" s="214" t="str">
        <f t="shared" si="31"/>
        <v/>
      </c>
      <c r="M217" s="214" t="str">
        <f t="shared" si="32"/>
        <v/>
      </c>
      <c r="N217" s="214" t="str">
        <f t="shared" si="33"/>
        <v/>
      </c>
      <c r="O217" s="214" t="str">
        <f>CONCATENATE(D217,G217)</f>
        <v/>
      </c>
      <c r="P217" s="214" t="str">
        <f>CONCATENATE(D217,E217,G217)</f>
        <v/>
      </c>
    </row>
    <row r="218" spans="2:16" ht="14.25" x14ac:dyDescent="0.45">
      <c r="B218" s="54"/>
      <c r="C218" s="120" t="s">
        <v>294</v>
      </c>
      <c r="D218" s="84"/>
      <c r="H218" s="84"/>
      <c r="I218" s="85"/>
      <c r="J218" s="258"/>
    </row>
    <row r="220" spans="2:16" ht="25.5" customHeight="1" x14ac:dyDescent="0.45">
      <c r="B220" s="54"/>
      <c r="C220" s="72" t="s">
        <v>500</v>
      </c>
      <c r="D220" s="70"/>
      <c r="E220" s="101"/>
      <c r="F220" s="70"/>
      <c r="G220" s="71"/>
      <c r="H220" s="28"/>
      <c r="I220" s="83"/>
    </row>
    <row r="221" spans="2:16" x14ac:dyDescent="0.35">
      <c r="B221" s="54"/>
      <c r="C221" s="66" t="s">
        <v>306</v>
      </c>
      <c r="D221" s="65"/>
      <c r="E221" s="110"/>
      <c r="F221" s="281">
        <f>COUNTIF(K240:K353,"C")</f>
        <v>99</v>
      </c>
      <c r="G221" s="282"/>
      <c r="H221" s="28"/>
      <c r="I221" s="121"/>
    </row>
    <row r="222" spans="2:16" x14ac:dyDescent="0.35">
      <c r="B222" s="54"/>
      <c r="C222" s="66" t="s">
        <v>202</v>
      </c>
      <c r="D222" s="65"/>
      <c r="E222" s="110"/>
      <c r="F222" s="281">
        <f>COUNTIF(M240:M353,"CX")</f>
        <v>0</v>
      </c>
      <c r="G222" s="282"/>
      <c r="H222" s="28"/>
      <c r="I222" s="121"/>
    </row>
    <row r="223" spans="2:16" x14ac:dyDescent="0.35">
      <c r="B223" s="54"/>
      <c r="C223" s="66" t="s">
        <v>203</v>
      </c>
      <c r="D223" s="65"/>
      <c r="E223" s="110"/>
      <c r="F223" s="281">
        <f>COUNTIF(O240:O353,"CX")</f>
        <v>0</v>
      </c>
      <c r="G223" s="282"/>
      <c r="H223" s="28"/>
      <c r="I223" s="121"/>
    </row>
    <row r="224" spans="2:16" x14ac:dyDescent="0.35">
      <c r="B224" s="54"/>
      <c r="C224" s="66" t="s">
        <v>201</v>
      </c>
      <c r="D224" s="65"/>
      <c r="E224" s="110"/>
      <c r="F224" s="281">
        <f>F221-SUM(F222:G223)</f>
        <v>99</v>
      </c>
      <c r="G224" s="282"/>
      <c r="H224" s="28"/>
      <c r="I224" s="121"/>
    </row>
    <row r="225" spans="2:31" s="7" customFormat="1" ht="13.15" x14ac:dyDescent="0.4">
      <c r="B225" s="4"/>
      <c r="C225" s="67" t="s">
        <v>285</v>
      </c>
      <c r="D225" s="64"/>
      <c r="E225" s="112"/>
      <c r="F225" s="283">
        <f>F222/F221</f>
        <v>0</v>
      </c>
      <c r="G225" s="284"/>
      <c r="H225" s="27"/>
      <c r="I225" s="121"/>
      <c r="J225" s="6"/>
      <c r="K225" s="215"/>
      <c r="L225" s="215"/>
      <c r="M225" s="215"/>
      <c r="N225" s="215"/>
      <c r="O225" s="215"/>
      <c r="P225" s="215"/>
      <c r="Q225" s="211"/>
      <c r="R225" s="211"/>
      <c r="S225" s="211"/>
      <c r="T225" s="211"/>
      <c r="U225" s="211"/>
      <c r="V225" s="211"/>
      <c r="W225" s="211"/>
      <c r="X225" s="211"/>
      <c r="Y225" s="211"/>
      <c r="Z225" s="6"/>
      <c r="AA225" s="6"/>
      <c r="AB225" s="109"/>
      <c r="AC225" s="6"/>
      <c r="AD225" s="6"/>
      <c r="AE225" s="6"/>
    </row>
    <row r="226" spans="2:31" ht="13.15" x14ac:dyDescent="0.4">
      <c r="B226" s="54"/>
      <c r="C226" s="58"/>
      <c r="D226" s="28"/>
      <c r="E226" s="54"/>
      <c r="F226" s="28"/>
      <c r="G226" s="28"/>
      <c r="H226" s="28"/>
      <c r="I226" s="121"/>
    </row>
    <row r="227" spans="2:31" x14ac:dyDescent="0.35">
      <c r="B227" s="54"/>
      <c r="C227" s="66" t="s">
        <v>275</v>
      </c>
      <c r="D227" s="65"/>
      <c r="E227" s="110"/>
      <c r="F227" s="281">
        <f>COUNTIF(L240:L353,"CMP")</f>
        <v>26</v>
      </c>
      <c r="G227" s="282"/>
      <c r="H227" s="28"/>
      <c r="I227" s="121"/>
    </row>
    <row r="228" spans="2:31" x14ac:dyDescent="0.35">
      <c r="B228" s="54"/>
      <c r="C228" s="66" t="s">
        <v>202</v>
      </c>
      <c r="D228" s="65"/>
      <c r="E228" s="110"/>
      <c r="F228" s="281">
        <f>COUNTIF(N240:N353,"CCMPX")</f>
        <v>0</v>
      </c>
      <c r="G228" s="282"/>
      <c r="H228" s="28"/>
      <c r="I228" s="121"/>
    </row>
    <row r="229" spans="2:31" x14ac:dyDescent="0.35">
      <c r="B229" s="54"/>
      <c r="C229" s="66" t="s">
        <v>203</v>
      </c>
      <c r="D229" s="65"/>
      <c r="E229" s="110"/>
      <c r="F229" s="281">
        <f>COUNTIF(P240:P353,"CCMPX")</f>
        <v>0</v>
      </c>
      <c r="G229" s="282"/>
      <c r="H229" s="28"/>
      <c r="I229" s="121"/>
    </row>
    <row r="230" spans="2:31" x14ac:dyDescent="0.35">
      <c r="B230" s="54"/>
      <c r="C230" s="66" t="s">
        <v>201</v>
      </c>
      <c r="D230" s="65"/>
      <c r="E230" s="110"/>
      <c r="F230" s="281">
        <f>F227-SUM(F228:G229)</f>
        <v>26</v>
      </c>
      <c r="G230" s="282"/>
      <c r="H230" s="28"/>
      <c r="I230" s="121"/>
    </row>
    <row r="231" spans="2:31" s="7" customFormat="1" ht="13.15" x14ac:dyDescent="0.4">
      <c r="B231" s="4"/>
      <c r="C231" s="67" t="s">
        <v>285</v>
      </c>
      <c r="D231" s="64"/>
      <c r="E231" s="112"/>
      <c r="F231" s="283">
        <f>F228/F227</f>
        <v>0</v>
      </c>
      <c r="G231" s="284"/>
      <c r="H231" s="27"/>
      <c r="I231" s="121"/>
      <c r="J231" s="6"/>
      <c r="K231" s="215"/>
      <c r="L231" s="215"/>
      <c r="M231" s="215"/>
      <c r="N231" s="215"/>
      <c r="O231" s="215"/>
      <c r="P231" s="215"/>
      <c r="Q231" s="211"/>
      <c r="R231" s="211"/>
      <c r="S231" s="211"/>
      <c r="T231" s="211"/>
      <c r="U231" s="211"/>
      <c r="V231" s="211"/>
      <c r="W231" s="211"/>
      <c r="X231" s="211"/>
      <c r="Y231" s="211"/>
      <c r="Z231" s="6"/>
      <c r="AA231" s="6"/>
      <c r="AB231" s="109"/>
      <c r="AC231" s="6"/>
      <c r="AD231" s="6"/>
      <c r="AE231" s="6"/>
    </row>
    <row r="232" spans="2:31" ht="13.15" x14ac:dyDescent="0.4">
      <c r="B232" s="54"/>
      <c r="C232" s="58"/>
      <c r="D232" s="28"/>
      <c r="E232" s="54"/>
      <c r="F232" s="28"/>
      <c r="G232" s="28"/>
      <c r="H232" s="28"/>
      <c r="I232" s="121"/>
    </row>
    <row r="233" spans="2:31" x14ac:dyDescent="0.35">
      <c r="B233" s="54"/>
      <c r="C233" s="1"/>
      <c r="D233" s="1"/>
      <c r="E233" s="54"/>
      <c r="F233" s="285" t="s">
        <v>304</v>
      </c>
      <c r="G233" s="286"/>
      <c r="H233" s="1"/>
      <c r="I233" s="121"/>
    </row>
    <row r="234" spans="2:31" ht="13.15" x14ac:dyDescent="0.45">
      <c r="B234" s="54"/>
      <c r="C234" s="69" t="s">
        <v>281</v>
      </c>
      <c r="D234" s="70"/>
      <c r="E234" s="102"/>
      <c r="F234" s="277" t="str">
        <f>IF(SUM(F225,F231)&gt;=AB5,"Aprovado","Reprovado")</f>
        <v>Reprovado</v>
      </c>
      <c r="G234" s="278"/>
      <c r="H234" s="28"/>
      <c r="I234" s="121"/>
    </row>
    <row r="235" spans="2:31" x14ac:dyDescent="0.35">
      <c r="F235" s="54" t="s">
        <v>340</v>
      </c>
    </row>
    <row r="236" spans="2:31" x14ac:dyDescent="0.35">
      <c r="B236" s="2"/>
      <c r="D236" s="9"/>
      <c r="F236" s="291" t="s">
        <v>272</v>
      </c>
      <c r="G236" s="292"/>
      <c r="H236" s="9"/>
    </row>
    <row r="237" spans="2:31" x14ac:dyDescent="0.45">
      <c r="B237" s="49"/>
      <c r="C237" s="43" t="s">
        <v>499</v>
      </c>
      <c r="D237" s="11" t="s">
        <v>0</v>
      </c>
      <c r="E237" s="30" t="s">
        <v>271</v>
      </c>
      <c r="F237" s="11" t="s">
        <v>33</v>
      </c>
      <c r="G237" s="11" t="s">
        <v>1</v>
      </c>
      <c r="H237" s="11" t="s">
        <v>238</v>
      </c>
      <c r="I237" s="15" t="s">
        <v>204</v>
      </c>
      <c r="J237" s="258"/>
    </row>
    <row r="238" spans="2:31" x14ac:dyDescent="0.35">
      <c r="B238" s="49"/>
      <c r="C238" s="47"/>
      <c r="D238" s="44"/>
      <c r="E238" s="29"/>
      <c r="F238" s="45"/>
      <c r="G238" s="45"/>
      <c r="H238" s="45"/>
      <c r="I238" s="46"/>
      <c r="J238" s="258"/>
    </row>
    <row r="239" spans="2:31" x14ac:dyDescent="0.45">
      <c r="B239" s="175"/>
      <c r="C239" s="48" t="s">
        <v>46</v>
      </c>
      <c r="D239" s="11" t="s">
        <v>0</v>
      </c>
      <c r="E239" s="30" t="s">
        <v>271</v>
      </c>
      <c r="F239" s="11" t="s">
        <v>33</v>
      </c>
      <c r="G239" s="11" t="s">
        <v>1</v>
      </c>
      <c r="H239" s="11" t="s">
        <v>238</v>
      </c>
      <c r="I239" s="15" t="s">
        <v>204</v>
      </c>
      <c r="J239" s="258"/>
      <c r="K239" s="217" t="s">
        <v>0</v>
      </c>
      <c r="L239" s="217" t="s">
        <v>301</v>
      </c>
      <c r="M239" s="217" t="s">
        <v>299</v>
      </c>
      <c r="N239" s="217" t="s">
        <v>302</v>
      </c>
      <c r="O239" s="217" t="s">
        <v>300</v>
      </c>
      <c r="P239" s="217" t="s">
        <v>303</v>
      </c>
    </row>
    <row r="240" spans="2:31" ht="38.25" x14ac:dyDescent="0.45">
      <c r="B240" s="42" t="s">
        <v>47</v>
      </c>
      <c r="C240" s="22" t="s">
        <v>562</v>
      </c>
      <c r="D240" s="10" t="s">
        <v>0</v>
      </c>
      <c r="E240" s="23" t="s">
        <v>271</v>
      </c>
      <c r="F240" s="13" t="str">
        <f>IF('Lista VCP_BCI_2025'!F237="","",'Lista VCP_BCI_2025'!F237)</f>
        <v/>
      </c>
      <c r="G240" s="13" t="str">
        <f>IF('Lista VCP_BCI_2025'!G237="","",'Lista VCP_BCI_2025'!G237)</f>
        <v/>
      </c>
      <c r="H240" s="93" t="str">
        <f>IF('Lista VCP_BCI_2025'!H237="","",'Lista VCP_BCI_2025'!H237)</f>
        <v/>
      </c>
      <c r="I240" s="166" t="str">
        <f>IF('Lista VCP_BCI_2025'!I237="","",'Lista VCP_BCI_2025'!I237)</f>
        <v/>
      </c>
      <c r="J240" s="258"/>
      <c r="K240" s="214" t="str">
        <f>CONCATENATE(D240,H240)</f>
        <v>C</v>
      </c>
      <c r="L240" s="214" t="str">
        <f>CONCATENATE(E240,H240)</f>
        <v>CMP</v>
      </c>
      <c r="M240" s="214" t="str">
        <f>CONCATENATE(D240,F240)</f>
        <v>C</v>
      </c>
      <c r="N240" s="214" t="str">
        <f>CONCATENATE(D240,E240,F240)</f>
        <v>CCMP</v>
      </c>
      <c r="O240" s="214" t="str">
        <f>CONCATENATE(D240,G240)</f>
        <v>C</v>
      </c>
      <c r="P240" s="214" t="str">
        <f>CONCATENATE(D240,E240,G240)</f>
        <v>CCMP</v>
      </c>
    </row>
    <row r="241" spans="2:16" ht="38.25" x14ac:dyDescent="0.45">
      <c r="B241" s="42" t="s">
        <v>48</v>
      </c>
      <c r="C241" s="56" t="s">
        <v>341</v>
      </c>
      <c r="D241" s="10" t="s">
        <v>0</v>
      </c>
      <c r="E241" s="23" t="s">
        <v>271</v>
      </c>
      <c r="F241" s="13" t="str">
        <f>IF('Lista VCP_BCI_2025'!F238="","",'Lista VCP_BCI_2025'!F238)</f>
        <v/>
      </c>
      <c r="G241" s="13" t="str">
        <f>IF('Lista VCP_BCI_2025'!G238="","",'Lista VCP_BCI_2025'!G238)</f>
        <v/>
      </c>
      <c r="H241" s="93" t="str">
        <f>IF('Lista VCP_BCI_2025'!H238="","",'Lista VCP_BCI_2025'!H238)</f>
        <v/>
      </c>
      <c r="I241" s="166" t="str">
        <f>IF('Lista VCP_BCI_2025'!I238="","",'Lista VCP_BCI_2025'!I238)</f>
        <v/>
      </c>
      <c r="J241" s="258"/>
      <c r="K241" s="214" t="str">
        <f t="shared" ref="K241:K244" si="36">CONCATENATE(D241,H241)</f>
        <v>C</v>
      </c>
      <c r="L241" s="214" t="str">
        <f t="shared" ref="L241:L244" si="37">CONCATENATE(E241,H241)</f>
        <v>CMP</v>
      </c>
      <c r="M241" s="214" t="str">
        <f t="shared" ref="M241:M244" si="38">CONCATENATE(D241,F241)</f>
        <v>C</v>
      </c>
      <c r="N241" s="214" t="str">
        <f t="shared" ref="N241:N244" si="39">CONCATENATE(D241,E241,F241)</f>
        <v>CCMP</v>
      </c>
      <c r="O241" s="214" t="str">
        <f t="shared" ref="O241:O244" si="40">CONCATENATE(D241,G241)</f>
        <v>C</v>
      </c>
      <c r="P241" s="214" t="str">
        <f t="shared" ref="P241:P244" si="41">CONCATENATE(D241,E241,G241)</f>
        <v>CCMP</v>
      </c>
    </row>
    <row r="242" spans="2:16" ht="38.25" x14ac:dyDescent="0.45">
      <c r="B242" s="42" t="s">
        <v>49</v>
      </c>
      <c r="C242" s="22" t="s">
        <v>563</v>
      </c>
      <c r="D242" s="10" t="s">
        <v>0</v>
      </c>
      <c r="E242" s="23" t="s">
        <v>271</v>
      </c>
      <c r="F242" s="13" t="str">
        <f>IF('Lista VCP_BCI_2025'!F239="","",'Lista VCP_BCI_2025'!F239)</f>
        <v/>
      </c>
      <c r="G242" s="13" t="str">
        <f>IF('Lista VCP_BCI_2025'!G239="","",'Lista VCP_BCI_2025'!G239)</f>
        <v/>
      </c>
      <c r="H242" s="93" t="str">
        <f>IF('Lista VCP_BCI_2025'!H239="","",'Lista VCP_BCI_2025'!H239)</f>
        <v/>
      </c>
      <c r="I242" s="166" t="str">
        <f>IF('Lista VCP_BCI_2025'!I239="","",'Lista VCP_BCI_2025'!I239)</f>
        <v/>
      </c>
      <c r="J242" s="258"/>
      <c r="K242" s="214" t="str">
        <f t="shared" si="36"/>
        <v>C</v>
      </c>
      <c r="L242" s="214" t="str">
        <f t="shared" si="37"/>
        <v>CMP</v>
      </c>
      <c r="M242" s="214" t="str">
        <f t="shared" si="38"/>
        <v>C</v>
      </c>
      <c r="N242" s="214" t="str">
        <f t="shared" si="39"/>
        <v>CCMP</v>
      </c>
      <c r="O242" s="214" t="str">
        <f t="shared" si="40"/>
        <v>C</v>
      </c>
      <c r="P242" s="214" t="str">
        <f t="shared" si="41"/>
        <v>CCMP</v>
      </c>
    </row>
    <row r="243" spans="2:16" ht="38.25" x14ac:dyDescent="0.45">
      <c r="B243" s="42" t="s">
        <v>50</v>
      </c>
      <c r="C243" s="22" t="s">
        <v>371</v>
      </c>
      <c r="D243" s="10" t="s">
        <v>0</v>
      </c>
      <c r="E243" s="23"/>
      <c r="F243" s="13" t="str">
        <f>IF('Lista VCP_BCI_2025'!F240="","",'Lista VCP_BCI_2025'!F240)</f>
        <v/>
      </c>
      <c r="G243" s="13" t="str">
        <f>IF('Lista VCP_BCI_2025'!G240="","",'Lista VCP_BCI_2025'!G240)</f>
        <v/>
      </c>
      <c r="H243" s="93" t="str">
        <f>IF('Lista VCP_BCI_2025'!H240="","",'Lista VCP_BCI_2025'!H240)</f>
        <v/>
      </c>
      <c r="I243" s="166" t="str">
        <f>IF('Lista VCP_BCI_2025'!I240="","",'Lista VCP_BCI_2025'!I240)</f>
        <v/>
      </c>
      <c r="J243" s="258"/>
      <c r="K243" s="214" t="str">
        <f t="shared" si="36"/>
        <v>C</v>
      </c>
      <c r="L243" s="214" t="str">
        <f t="shared" si="37"/>
        <v/>
      </c>
      <c r="M243" s="214" t="str">
        <f t="shared" si="38"/>
        <v>C</v>
      </c>
      <c r="N243" s="214" t="str">
        <f t="shared" si="39"/>
        <v>C</v>
      </c>
      <c r="O243" s="214" t="str">
        <f t="shared" si="40"/>
        <v>C</v>
      </c>
      <c r="P243" s="214" t="str">
        <f t="shared" si="41"/>
        <v>C</v>
      </c>
    </row>
    <row r="244" spans="2:16" ht="51" x14ac:dyDescent="0.45">
      <c r="B244" s="42" t="s">
        <v>51</v>
      </c>
      <c r="C244" s="22" t="s">
        <v>52</v>
      </c>
      <c r="D244" s="10" t="s">
        <v>0</v>
      </c>
      <c r="E244" s="23" t="s">
        <v>271</v>
      </c>
      <c r="F244" s="13" t="str">
        <f>IF('Lista VCP_BCI_2025'!F241="","",'Lista VCP_BCI_2025'!F241)</f>
        <v/>
      </c>
      <c r="G244" s="13" t="str">
        <f>IF('Lista VCP_BCI_2025'!G241="","",'Lista VCP_BCI_2025'!G241)</f>
        <v/>
      </c>
      <c r="H244" s="93" t="str">
        <f>IF('Lista VCP_BCI_2025'!H241="","",'Lista VCP_BCI_2025'!H241)</f>
        <v/>
      </c>
      <c r="I244" s="166" t="str">
        <f>IF('Lista VCP_BCI_2025'!I241="","",'Lista VCP_BCI_2025'!I241)</f>
        <v/>
      </c>
      <c r="J244" s="258"/>
      <c r="K244" s="214" t="str">
        <f t="shared" si="36"/>
        <v>C</v>
      </c>
      <c r="L244" s="214" t="str">
        <f t="shared" si="37"/>
        <v>CMP</v>
      </c>
      <c r="M244" s="214" t="str">
        <f t="shared" si="38"/>
        <v>C</v>
      </c>
      <c r="N244" s="214" t="str">
        <f t="shared" si="39"/>
        <v>CCMP</v>
      </c>
      <c r="O244" s="214" t="str">
        <f t="shared" si="40"/>
        <v>C</v>
      </c>
      <c r="P244" s="214" t="str">
        <f t="shared" si="41"/>
        <v>CCMP</v>
      </c>
    </row>
    <row r="245" spans="2:16" x14ac:dyDescent="0.45">
      <c r="B245" s="175"/>
      <c r="C245" s="50" t="s">
        <v>55</v>
      </c>
      <c r="D245" s="11" t="s">
        <v>0</v>
      </c>
      <c r="E245" s="30" t="s">
        <v>271</v>
      </c>
      <c r="F245" s="11" t="s">
        <v>33</v>
      </c>
      <c r="G245" s="11" t="s">
        <v>1</v>
      </c>
      <c r="H245" s="11" t="s">
        <v>238</v>
      </c>
      <c r="I245" s="15" t="s">
        <v>204</v>
      </c>
    </row>
    <row r="246" spans="2:16" ht="25.5" x14ac:dyDescent="0.45">
      <c r="B246" s="42" t="s">
        <v>506</v>
      </c>
      <c r="C246" s="22" t="s">
        <v>372</v>
      </c>
      <c r="D246" s="10" t="s">
        <v>0</v>
      </c>
      <c r="E246" s="23"/>
      <c r="F246" s="13" t="str">
        <f>IF('Lista VCP_BCI_2025'!F243="","",'Lista VCP_BCI_2025'!F243)</f>
        <v/>
      </c>
      <c r="G246" s="13" t="str">
        <f>IF('Lista VCP_BCI_2025'!G243="","",'Lista VCP_BCI_2025'!G243)</f>
        <v/>
      </c>
      <c r="H246" s="93" t="str">
        <f>IF('Lista VCP_BCI_2025'!H243="","",'Lista VCP_BCI_2025'!H243)</f>
        <v/>
      </c>
      <c r="I246" s="166" t="str">
        <f>IF('Lista VCP_BCI_2025'!I243="","",'Lista VCP_BCI_2025'!I243)</f>
        <v/>
      </c>
      <c r="J246" s="258"/>
      <c r="K246" s="214" t="str">
        <f t="shared" ref="K246:K247" si="42">CONCATENATE(D246,H246)</f>
        <v>C</v>
      </c>
      <c r="L246" s="214" t="str">
        <f t="shared" ref="L246:L247" si="43">CONCATENATE(E246,H246)</f>
        <v/>
      </c>
      <c r="M246" s="214" t="str">
        <f t="shared" ref="M246:M247" si="44">CONCATENATE(D246,F246)</f>
        <v>C</v>
      </c>
      <c r="N246" s="214" t="str">
        <f t="shared" ref="N246:N247" si="45">CONCATENATE(D246,E246,F246)</f>
        <v>C</v>
      </c>
      <c r="O246" s="214" t="str">
        <f t="shared" ref="O246:O247" si="46">CONCATENATE(D246,G246)</f>
        <v>C</v>
      </c>
      <c r="P246" s="214" t="str">
        <f t="shared" ref="P246:P247" si="47">CONCATENATE(D246,E246,G246)</f>
        <v>C</v>
      </c>
    </row>
    <row r="247" spans="2:16" ht="25.5" customHeight="1" x14ac:dyDescent="0.45">
      <c r="B247" s="42" t="s">
        <v>53</v>
      </c>
      <c r="C247" s="22" t="s">
        <v>373</v>
      </c>
      <c r="D247" s="10" t="s">
        <v>0</v>
      </c>
      <c r="E247" s="23"/>
      <c r="F247" s="13" t="str">
        <f>IF('Lista VCP_BCI_2025'!F244="","",'Lista VCP_BCI_2025'!F244)</f>
        <v/>
      </c>
      <c r="G247" s="13" t="str">
        <f>IF('Lista VCP_BCI_2025'!G244="","",'Lista VCP_BCI_2025'!G244)</f>
        <v/>
      </c>
      <c r="H247" s="93" t="str">
        <f>IF('Lista VCP_BCI_2025'!H244="","",'Lista VCP_BCI_2025'!H244)</f>
        <v/>
      </c>
      <c r="I247" s="166" t="str">
        <f>IF('Lista VCP_BCI_2025'!I244="","",'Lista VCP_BCI_2025'!I244)</f>
        <v/>
      </c>
      <c r="J247" s="258"/>
      <c r="K247" s="214" t="str">
        <f t="shared" si="42"/>
        <v>C</v>
      </c>
      <c r="L247" s="214" t="str">
        <f t="shared" si="43"/>
        <v/>
      </c>
      <c r="M247" s="214" t="str">
        <f t="shared" si="44"/>
        <v>C</v>
      </c>
      <c r="N247" s="214" t="str">
        <f t="shared" si="45"/>
        <v>C</v>
      </c>
      <c r="O247" s="214" t="str">
        <f t="shared" si="46"/>
        <v>C</v>
      </c>
      <c r="P247" s="214" t="str">
        <f t="shared" si="47"/>
        <v>C</v>
      </c>
    </row>
    <row r="248" spans="2:16" ht="12.75" customHeight="1" x14ac:dyDescent="0.45">
      <c r="B248" s="175"/>
      <c r="C248" s="35" t="s">
        <v>404</v>
      </c>
      <c r="D248" s="11" t="s">
        <v>0</v>
      </c>
      <c r="E248" s="30" t="s">
        <v>271</v>
      </c>
      <c r="F248" s="11" t="s">
        <v>33</v>
      </c>
      <c r="G248" s="11" t="s">
        <v>1</v>
      </c>
      <c r="H248" s="11" t="s">
        <v>238</v>
      </c>
      <c r="I248" s="15" t="s">
        <v>204</v>
      </c>
    </row>
    <row r="249" spans="2:16" ht="25.5" x14ac:dyDescent="0.45">
      <c r="B249" s="42" t="s">
        <v>54</v>
      </c>
      <c r="C249" s="26" t="s">
        <v>564</v>
      </c>
      <c r="D249" s="10" t="s">
        <v>0</v>
      </c>
      <c r="E249" s="23"/>
      <c r="F249" s="13" t="str">
        <f>IF('Lista VCP_BCI_2025'!F246="","",'Lista VCP_BCI_2025'!F246)</f>
        <v/>
      </c>
      <c r="G249" s="13" t="str">
        <f>IF('Lista VCP_BCI_2025'!G246="","",'Lista VCP_BCI_2025'!G246)</f>
        <v/>
      </c>
      <c r="H249" s="93" t="str">
        <f>IF('Lista VCP_BCI_2025'!H246="","",'Lista VCP_BCI_2025'!H246)</f>
        <v/>
      </c>
      <c r="I249" s="166" t="str">
        <f>IF('Lista VCP_BCI_2025'!I246="","",'Lista VCP_BCI_2025'!I246)</f>
        <v/>
      </c>
      <c r="J249" s="258"/>
      <c r="K249" s="214" t="str">
        <f t="shared" ref="K249:K256" si="48">CONCATENATE(D249,H249)</f>
        <v>C</v>
      </c>
      <c r="L249" s="214" t="str">
        <f t="shared" ref="L249:L256" si="49">CONCATENATE(E249,H249)</f>
        <v/>
      </c>
      <c r="M249" s="214" t="str">
        <f t="shared" ref="M249:M256" si="50">CONCATENATE(D249,F249)</f>
        <v>C</v>
      </c>
      <c r="N249" s="214" t="str">
        <f t="shared" ref="N249:N256" si="51">CONCATENATE(D249,E249,F249)</f>
        <v>C</v>
      </c>
      <c r="O249" s="214" t="str">
        <f t="shared" ref="O249:O256" si="52">CONCATENATE(D249,G249)</f>
        <v>C</v>
      </c>
      <c r="P249" s="214" t="str">
        <f t="shared" ref="P249:P256" si="53">CONCATENATE(D249,E249,G249)</f>
        <v>C</v>
      </c>
    </row>
    <row r="250" spans="2:16" x14ac:dyDescent="0.45">
      <c r="B250" s="42" t="s">
        <v>57</v>
      </c>
      <c r="C250" s="22" t="s">
        <v>56</v>
      </c>
      <c r="D250" s="10" t="s">
        <v>0</v>
      </c>
      <c r="E250" s="23"/>
      <c r="F250" s="13" t="str">
        <f>IF('Lista VCP_BCI_2025'!F247="","",'Lista VCP_BCI_2025'!F247)</f>
        <v/>
      </c>
      <c r="G250" s="13" t="str">
        <f>IF('Lista VCP_BCI_2025'!G247="","",'Lista VCP_BCI_2025'!G247)</f>
        <v/>
      </c>
      <c r="H250" s="93" t="str">
        <f>IF('Lista VCP_BCI_2025'!H247="","",'Lista VCP_BCI_2025'!H247)</f>
        <v/>
      </c>
      <c r="I250" s="166" t="str">
        <f>IF('Lista VCP_BCI_2025'!I247="","",'Lista VCP_BCI_2025'!I247)</f>
        <v/>
      </c>
      <c r="J250" s="258"/>
      <c r="K250" s="214" t="str">
        <f t="shared" si="48"/>
        <v>C</v>
      </c>
      <c r="L250" s="214" t="str">
        <f t="shared" si="49"/>
        <v/>
      </c>
      <c r="M250" s="214" t="str">
        <f t="shared" si="50"/>
        <v>C</v>
      </c>
      <c r="N250" s="214" t="str">
        <f t="shared" si="51"/>
        <v>C</v>
      </c>
      <c r="O250" s="214" t="str">
        <f t="shared" si="52"/>
        <v>C</v>
      </c>
      <c r="P250" s="214" t="str">
        <f t="shared" si="53"/>
        <v>C</v>
      </c>
    </row>
    <row r="251" spans="2:16" x14ac:dyDescent="0.45">
      <c r="B251" s="42" t="s">
        <v>58</v>
      </c>
      <c r="C251" s="22" t="s">
        <v>374</v>
      </c>
      <c r="D251" s="10" t="s">
        <v>0</v>
      </c>
      <c r="E251" s="23"/>
      <c r="F251" s="13" t="str">
        <f>IF('Lista VCP_BCI_2025'!F248="","",'Lista VCP_BCI_2025'!F248)</f>
        <v/>
      </c>
      <c r="G251" s="13" t="str">
        <f>IF('Lista VCP_BCI_2025'!G248="","",'Lista VCP_BCI_2025'!G248)</f>
        <v/>
      </c>
      <c r="H251" s="93" t="str">
        <f>IF('Lista VCP_BCI_2025'!H248="","",'Lista VCP_BCI_2025'!H248)</f>
        <v/>
      </c>
      <c r="I251" s="166" t="str">
        <f>IF('Lista VCP_BCI_2025'!I248="","",'Lista VCP_BCI_2025'!I248)</f>
        <v/>
      </c>
      <c r="J251" s="258"/>
      <c r="K251" s="214" t="str">
        <f t="shared" si="48"/>
        <v>C</v>
      </c>
      <c r="L251" s="214" t="str">
        <f t="shared" si="49"/>
        <v/>
      </c>
      <c r="M251" s="214" t="str">
        <f t="shared" si="50"/>
        <v>C</v>
      </c>
      <c r="N251" s="214" t="str">
        <f t="shared" si="51"/>
        <v>C</v>
      </c>
      <c r="O251" s="214" t="str">
        <f t="shared" si="52"/>
        <v>C</v>
      </c>
      <c r="P251" s="214" t="str">
        <f t="shared" si="53"/>
        <v>C</v>
      </c>
    </row>
    <row r="252" spans="2:16" ht="25.5" x14ac:dyDescent="0.45">
      <c r="B252" s="42" t="s">
        <v>316</v>
      </c>
      <c r="C252" s="22" t="s">
        <v>565</v>
      </c>
      <c r="D252" s="10" t="s">
        <v>0</v>
      </c>
      <c r="E252" s="23"/>
      <c r="F252" s="13" t="str">
        <f>IF('Lista VCP_BCI_2025'!F249="","",'Lista VCP_BCI_2025'!F249)</f>
        <v/>
      </c>
      <c r="G252" s="13" t="str">
        <f>IF('Lista VCP_BCI_2025'!G249="","",'Lista VCP_BCI_2025'!G249)</f>
        <v/>
      </c>
      <c r="H252" s="93" t="str">
        <f>IF('Lista VCP_BCI_2025'!H249="","",'Lista VCP_BCI_2025'!H249)</f>
        <v/>
      </c>
      <c r="I252" s="166" t="str">
        <f>IF('Lista VCP_BCI_2025'!I249="","",'Lista VCP_BCI_2025'!I249)</f>
        <v/>
      </c>
      <c r="J252" s="258"/>
      <c r="K252" s="214" t="str">
        <f t="shared" si="48"/>
        <v>C</v>
      </c>
      <c r="L252" s="214" t="str">
        <f t="shared" si="49"/>
        <v/>
      </c>
      <c r="M252" s="214" t="str">
        <f t="shared" si="50"/>
        <v>C</v>
      </c>
      <c r="N252" s="214" t="str">
        <f t="shared" si="51"/>
        <v>C</v>
      </c>
      <c r="O252" s="214" t="str">
        <f t="shared" si="52"/>
        <v>C</v>
      </c>
      <c r="P252" s="214" t="str">
        <f t="shared" si="53"/>
        <v>C</v>
      </c>
    </row>
    <row r="253" spans="2:16" ht="25.5" x14ac:dyDescent="0.35">
      <c r="B253" s="42" t="s">
        <v>59</v>
      </c>
      <c r="C253" s="22" t="s">
        <v>239</v>
      </c>
      <c r="D253" s="10" t="s">
        <v>0</v>
      </c>
      <c r="E253" s="99"/>
      <c r="F253" s="13" t="str">
        <f>IF('Lista VCP_BCI_2025'!F250="","",'Lista VCP_BCI_2025'!F250)</f>
        <v/>
      </c>
      <c r="G253" s="13" t="str">
        <f>IF('Lista VCP_BCI_2025'!G250="","",'Lista VCP_BCI_2025'!G250)</f>
        <v/>
      </c>
      <c r="H253" s="93" t="str">
        <f>IF('Lista VCP_BCI_2025'!H250="","",'Lista VCP_BCI_2025'!H250)</f>
        <v/>
      </c>
      <c r="I253" s="166" t="str">
        <f>IF('Lista VCP_BCI_2025'!I250="","",'Lista VCP_BCI_2025'!I250)</f>
        <v/>
      </c>
      <c r="J253" s="258"/>
      <c r="K253" s="214" t="str">
        <f t="shared" si="48"/>
        <v>C</v>
      </c>
      <c r="L253" s="214" t="str">
        <f t="shared" si="49"/>
        <v/>
      </c>
      <c r="M253" s="214" t="str">
        <f t="shared" si="50"/>
        <v>C</v>
      </c>
      <c r="N253" s="214" t="str">
        <f t="shared" si="51"/>
        <v>C</v>
      </c>
      <c r="O253" s="214" t="str">
        <f t="shared" si="52"/>
        <v>C</v>
      </c>
      <c r="P253" s="214" t="str">
        <f t="shared" si="53"/>
        <v>C</v>
      </c>
    </row>
    <row r="254" spans="2:16" ht="38.25" customHeight="1" x14ac:dyDescent="0.35">
      <c r="B254" s="42" t="s">
        <v>60</v>
      </c>
      <c r="C254" s="22" t="s">
        <v>566</v>
      </c>
      <c r="D254" s="10" t="s">
        <v>0</v>
      </c>
      <c r="E254" s="100"/>
      <c r="F254" s="13" t="str">
        <f>IF('Lista VCP_BCI_2025'!F251="","",'Lista VCP_BCI_2025'!F251)</f>
        <v/>
      </c>
      <c r="G254" s="13" t="str">
        <f>IF('Lista VCP_BCI_2025'!G251="","",'Lista VCP_BCI_2025'!G251)</f>
        <v/>
      </c>
      <c r="H254" s="93" t="str">
        <f>IF('Lista VCP_BCI_2025'!H251="","",'Lista VCP_BCI_2025'!H251)</f>
        <v/>
      </c>
      <c r="I254" s="166" t="str">
        <f>IF('Lista VCP_BCI_2025'!I251="","",'Lista VCP_BCI_2025'!I251)</f>
        <v/>
      </c>
      <c r="J254" s="258"/>
      <c r="K254" s="214" t="str">
        <f t="shared" si="48"/>
        <v>C</v>
      </c>
      <c r="L254" s="214" t="str">
        <f t="shared" si="49"/>
        <v/>
      </c>
      <c r="M254" s="214" t="str">
        <f t="shared" si="50"/>
        <v>C</v>
      </c>
      <c r="N254" s="214" t="str">
        <f t="shared" si="51"/>
        <v>C</v>
      </c>
      <c r="O254" s="214" t="str">
        <f t="shared" si="52"/>
        <v>C</v>
      </c>
      <c r="P254" s="214" t="str">
        <f t="shared" si="53"/>
        <v>C</v>
      </c>
    </row>
    <row r="255" spans="2:16" ht="25.5" x14ac:dyDescent="0.35">
      <c r="B255" s="42" t="s">
        <v>61</v>
      </c>
      <c r="C255" s="22" t="s">
        <v>375</v>
      </c>
      <c r="D255" s="10" t="s">
        <v>0</v>
      </c>
      <c r="E255" s="119"/>
      <c r="F255" s="13" t="str">
        <f>IF('Lista VCP_BCI_2025'!F252="","",'Lista VCP_BCI_2025'!F252)</f>
        <v/>
      </c>
      <c r="G255" s="13" t="str">
        <f>IF('Lista VCP_BCI_2025'!G252="","",'Lista VCP_BCI_2025'!G252)</f>
        <v/>
      </c>
      <c r="H255" s="93" t="str">
        <f>IF('Lista VCP_BCI_2025'!H252="","",'Lista VCP_BCI_2025'!H252)</f>
        <v/>
      </c>
      <c r="I255" s="166" t="str">
        <f>IF('Lista VCP_BCI_2025'!I252="","",'Lista VCP_BCI_2025'!I252)</f>
        <v/>
      </c>
      <c r="J255" s="258"/>
      <c r="K255" s="214" t="str">
        <f t="shared" si="48"/>
        <v>C</v>
      </c>
      <c r="L255" s="214" t="str">
        <f t="shared" si="49"/>
        <v/>
      </c>
      <c r="M255" s="214" t="str">
        <f t="shared" si="50"/>
        <v>C</v>
      </c>
      <c r="N255" s="214" t="str">
        <f t="shared" si="51"/>
        <v>C</v>
      </c>
      <c r="O255" s="214" t="str">
        <f t="shared" si="52"/>
        <v>C</v>
      </c>
      <c r="P255" s="214" t="str">
        <f t="shared" si="53"/>
        <v>C</v>
      </c>
    </row>
    <row r="256" spans="2:16" ht="25.5" x14ac:dyDescent="0.35">
      <c r="B256" s="42" t="s">
        <v>62</v>
      </c>
      <c r="C256" s="181" t="s">
        <v>567</v>
      </c>
      <c r="D256" s="10" t="s">
        <v>0</v>
      </c>
      <c r="E256" s="119"/>
      <c r="F256" s="13" t="str">
        <f>IF('Lista VCP_BCI_2025'!F253="","",'Lista VCP_BCI_2025'!F253)</f>
        <v/>
      </c>
      <c r="G256" s="13" t="str">
        <f>IF('Lista VCP_BCI_2025'!G253="","",'Lista VCP_BCI_2025'!G253)</f>
        <v/>
      </c>
      <c r="H256" s="93" t="str">
        <f>IF('Lista VCP_BCI_2025'!H253="","",'Lista VCP_BCI_2025'!H253)</f>
        <v/>
      </c>
      <c r="I256" s="166" t="str">
        <f>IF('Lista VCP_BCI_2025'!I253="","",'Lista VCP_BCI_2025'!I253)</f>
        <v/>
      </c>
      <c r="J256" s="258"/>
      <c r="K256" s="214" t="str">
        <f t="shared" si="48"/>
        <v>C</v>
      </c>
      <c r="L256" s="214" t="str">
        <f t="shared" si="49"/>
        <v/>
      </c>
      <c r="M256" s="214" t="str">
        <f t="shared" si="50"/>
        <v>C</v>
      </c>
      <c r="N256" s="214" t="str">
        <f t="shared" si="51"/>
        <v>C</v>
      </c>
      <c r="O256" s="214" t="str">
        <f t="shared" si="52"/>
        <v>C</v>
      </c>
      <c r="P256" s="214" t="str">
        <f t="shared" si="53"/>
        <v>C</v>
      </c>
    </row>
    <row r="257" spans="2:16" ht="14.25" x14ac:dyDescent="0.45">
      <c r="B257"/>
      <c r="C257" s="51" t="s">
        <v>65</v>
      </c>
      <c r="D257" s="11" t="s">
        <v>0</v>
      </c>
      <c r="E257" s="30" t="s">
        <v>271</v>
      </c>
      <c r="F257" s="11" t="s">
        <v>33</v>
      </c>
      <c r="G257" s="11" t="s">
        <v>1</v>
      </c>
      <c r="H257" s="11" t="s">
        <v>238</v>
      </c>
      <c r="I257" s="15" t="s">
        <v>204</v>
      </c>
    </row>
    <row r="258" spans="2:16" ht="25.5" x14ac:dyDescent="0.45">
      <c r="B258" s="42" t="s">
        <v>63</v>
      </c>
      <c r="C258" s="22" t="s">
        <v>67</v>
      </c>
      <c r="D258" s="10" t="s">
        <v>0</v>
      </c>
      <c r="E258" s="10" t="s">
        <v>271</v>
      </c>
      <c r="F258" s="13" t="str">
        <f>IF('Lista VCP_BCI_2025'!F257="","",'Lista VCP_BCI_2025'!F257)</f>
        <v/>
      </c>
      <c r="G258" s="13" t="str">
        <f>IF('Lista VCP_BCI_2025'!G257="","",'Lista VCP_BCI_2025'!G257)</f>
        <v/>
      </c>
      <c r="H258" s="93" t="str">
        <f>IF('Lista VCP_BCI_2025'!H257="","",'Lista VCP_BCI_2025'!H257)</f>
        <v/>
      </c>
      <c r="I258" s="166" t="str">
        <f>IF('Lista VCP_BCI_2025'!I257="","",'Lista VCP_BCI_2025'!I257)</f>
        <v/>
      </c>
      <c r="J258" s="258"/>
      <c r="K258" s="214" t="str">
        <f t="shared" ref="K258:K283" si="54">CONCATENATE(D258,H258)</f>
        <v>C</v>
      </c>
      <c r="L258" s="214" t="str">
        <f t="shared" ref="L258:L283" si="55">CONCATENATE(E258,H258)</f>
        <v>CMP</v>
      </c>
      <c r="M258" s="214" t="str">
        <f t="shared" ref="M258:M283" si="56">CONCATENATE(D258,F258)</f>
        <v>C</v>
      </c>
      <c r="N258" s="214" t="str">
        <f t="shared" ref="N258:N283" si="57">CONCATENATE(D258,E258,F258)</f>
        <v>CCMP</v>
      </c>
      <c r="O258" s="214" t="str">
        <f t="shared" ref="O258:O283" si="58">CONCATENATE(D258,G258)</f>
        <v>C</v>
      </c>
      <c r="P258" s="214" t="str">
        <f t="shared" ref="P258:P283" si="59">CONCATENATE(D258,E258,G258)</f>
        <v>CCMP</v>
      </c>
    </row>
    <row r="259" spans="2:16" ht="25.5" x14ac:dyDescent="0.45">
      <c r="B259" s="42" t="s">
        <v>64</v>
      </c>
      <c r="C259" s="22" t="s">
        <v>68</v>
      </c>
      <c r="D259" s="10" t="s">
        <v>0</v>
      </c>
      <c r="E259" s="10" t="s">
        <v>271</v>
      </c>
      <c r="F259" s="13" t="str">
        <f>IF('Lista VCP_BCI_2025'!F258="","",'Lista VCP_BCI_2025'!F258)</f>
        <v/>
      </c>
      <c r="G259" s="13" t="str">
        <f>IF('Lista VCP_BCI_2025'!G258="","",'Lista VCP_BCI_2025'!G258)</f>
        <v/>
      </c>
      <c r="H259" s="93" t="str">
        <f>IF('Lista VCP_BCI_2025'!H258="","",'Lista VCP_BCI_2025'!H258)</f>
        <v/>
      </c>
      <c r="I259" s="166" t="str">
        <f>IF('Lista VCP_BCI_2025'!I258="","",'Lista VCP_BCI_2025'!I258)</f>
        <v/>
      </c>
      <c r="J259" s="258"/>
      <c r="K259" s="214" t="str">
        <f t="shared" si="54"/>
        <v>C</v>
      </c>
      <c r="L259" s="214" t="str">
        <f t="shared" si="55"/>
        <v>CMP</v>
      </c>
      <c r="M259" s="214" t="str">
        <f t="shared" si="56"/>
        <v>C</v>
      </c>
      <c r="N259" s="214" t="str">
        <f t="shared" si="57"/>
        <v>CCMP</v>
      </c>
      <c r="O259" s="214" t="str">
        <f t="shared" si="58"/>
        <v>C</v>
      </c>
      <c r="P259" s="214" t="str">
        <f t="shared" si="59"/>
        <v>CCMP</v>
      </c>
    </row>
    <row r="260" spans="2:16" ht="38.25" x14ac:dyDescent="0.45">
      <c r="B260" s="42" t="s">
        <v>66</v>
      </c>
      <c r="C260" s="22" t="s">
        <v>376</v>
      </c>
      <c r="D260" s="10" t="s">
        <v>0</v>
      </c>
      <c r="E260" s="10" t="s">
        <v>271</v>
      </c>
      <c r="F260" s="13" t="str">
        <f>IF('Lista VCP_BCI_2025'!F259="","",'Lista VCP_BCI_2025'!F259)</f>
        <v/>
      </c>
      <c r="G260" s="13" t="str">
        <f>IF('Lista VCP_BCI_2025'!G259="","",'Lista VCP_BCI_2025'!G259)</f>
        <v/>
      </c>
      <c r="H260" s="93" t="str">
        <f>IF('Lista VCP_BCI_2025'!H259="","",'Lista VCP_BCI_2025'!H259)</f>
        <v/>
      </c>
      <c r="I260" s="166" t="str">
        <f>IF('Lista VCP_BCI_2025'!I259="","",'Lista VCP_BCI_2025'!I259)</f>
        <v/>
      </c>
      <c r="J260" s="258"/>
      <c r="K260" s="214" t="str">
        <f t="shared" si="54"/>
        <v>C</v>
      </c>
      <c r="L260" s="214" t="str">
        <f t="shared" si="55"/>
        <v>CMP</v>
      </c>
      <c r="M260" s="214" t="str">
        <f t="shared" si="56"/>
        <v>C</v>
      </c>
      <c r="N260" s="214" t="str">
        <f t="shared" si="57"/>
        <v>CCMP</v>
      </c>
      <c r="O260" s="214" t="str">
        <f t="shared" si="58"/>
        <v>C</v>
      </c>
      <c r="P260" s="214" t="str">
        <f t="shared" si="59"/>
        <v>CCMP</v>
      </c>
    </row>
    <row r="261" spans="2:16" ht="38.25" x14ac:dyDescent="0.45">
      <c r="B261" s="42" t="s">
        <v>69</v>
      </c>
      <c r="C261" s="22" t="s">
        <v>377</v>
      </c>
      <c r="D261" s="10" t="s">
        <v>0</v>
      </c>
      <c r="E261" s="10" t="s">
        <v>271</v>
      </c>
      <c r="F261" s="13" t="str">
        <f>IF('Lista VCP_BCI_2025'!F260="","",'Lista VCP_BCI_2025'!F260)</f>
        <v/>
      </c>
      <c r="G261" s="13" t="str">
        <f>IF('Lista VCP_BCI_2025'!G260="","",'Lista VCP_BCI_2025'!G260)</f>
        <v/>
      </c>
      <c r="H261" s="93" t="str">
        <f>IF('Lista VCP_BCI_2025'!H260="","",'Lista VCP_BCI_2025'!H260)</f>
        <v/>
      </c>
      <c r="I261" s="166" t="str">
        <f>IF('Lista VCP_BCI_2025'!I260="","",'Lista VCP_BCI_2025'!I260)</f>
        <v/>
      </c>
      <c r="J261" s="258"/>
      <c r="K261" s="214" t="str">
        <f t="shared" si="54"/>
        <v>C</v>
      </c>
      <c r="L261" s="214" t="str">
        <f t="shared" si="55"/>
        <v>CMP</v>
      </c>
      <c r="M261" s="214" t="str">
        <f t="shared" si="56"/>
        <v>C</v>
      </c>
      <c r="N261" s="214" t="str">
        <f t="shared" si="57"/>
        <v>CCMP</v>
      </c>
      <c r="O261" s="214" t="str">
        <f t="shared" si="58"/>
        <v>C</v>
      </c>
      <c r="P261" s="214" t="str">
        <f t="shared" si="59"/>
        <v>CCMP</v>
      </c>
    </row>
    <row r="262" spans="2:16" ht="91.5" customHeight="1" x14ac:dyDescent="0.45">
      <c r="B262" s="42" t="s">
        <v>70</v>
      </c>
      <c r="C262" s="22" t="s">
        <v>212</v>
      </c>
      <c r="D262" s="10" t="s">
        <v>0</v>
      </c>
      <c r="E262" s="10" t="s">
        <v>271</v>
      </c>
      <c r="F262" s="13" t="str">
        <f>IF('Lista VCP_BCI_2025'!F261="","",'Lista VCP_BCI_2025'!F261)</f>
        <v/>
      </c>
      <c r="G262" s="13" t="str">
        <f>IF('Lista VCP_BCI_2025'!G261="","",'Lista VCP_BCI_2025'!G261)</f>
        <v/>
      </c>
      <c r="H262" s="93" t="str">
        <f>IF('Lista VCP_BCI_2025'!H261="","",'Lista VCP_BCI_2025'!H261)</f>
        <v/>
      </c>
      <c r="I262" s="166" t="str">
        <f>IF('Lista VCP_BCI_2025'!I261="","",'Lista VCP_BCI_2025'!I261)</f>
        <v/>
      </c>
      <c r="J262" s="258"/>
      <c r="K262" s="214" t="str">
        <f t="shared" si="54"/>
        <v>C</v>
      </c>
      <c r="L262" s="214" t="str">
        <f t="shared" si="55"/>
        <v>CMP</v>
      </c>
      <c r="M262" s="214" t="str">
        <f t="shared" si="56"/>
        <v>C</v>
      </c>
      <c r="N262" s="214" t="str">
        <f t="shared" si="57"/>
        <v>CCMP</v>
      </c>
      <c r="O262" s="214" t="str">
        <f t="shared" si="58"/>
        <v>C</v>
      </c>
      <c r="P262" s="214" t="str">
        <f t="shared" si="59"/>
        <v>CCMP</v>
      </c>
    </row>
    <row r="263" spans="2:16" ht="25.5" x14ac:dyDescent="0.35">
      <c r="B263" s="42" t="s">
        <v>71</v>
      </c>
      <c r="C263" s="22" t="s">
        <v>213</v>
      </c>
      <c r="D263" s="10" t="s">
        <v>0</v>
      </c>
      <c r="E263" s="119"/>
      <c r="F263" s="13" t="str">
        <f>IF('Lista VCP_BCI_2025'!F262="","",'Lista VCP_BCI_2025'!F262)</f>
        <v/>
      </c>
      <c r="G263" s="13" t="str">
        <f>IF('Lista VCP_BCI_2025'!G262="","",'Lista VCP_BCI_2025'!G262)</f>
        <v/>
      </c>
      <c r="H263" s="93" t="str">
        <f>IF('Lista VCP_BCI_2025'!H262="","",'Lista VCP_BCI_2025'!H262)</f>
        <v/>
      </c>
      <c r="I263" s="166" t="str">
        <f>IF('Lista VCP_BCI_2025'!I262="","",'Lista VCP_BCI_2025'!I262)</f>
        <v/>
      </c>
      <c r="J263" s="258"/>
      <c r="K263" s="214" t="str">
        <f t="shared" si="54"/>
        <v>C</v>
      </c>
      <c r="L263" s="214" t="str">
        <f t="shared" si="55"/>
        <v/>
      </c>
      <c r="M263" s="214" t="str">
        <f t="shared" si="56"/>
        <v>C</v>
      </c>
      <c r="N263" s="214" t="str">
        <f t="shared" si="57"/>
        <v>C</v>
      </c>
      <c r="O263" s="214" t="str">
        <f t="shared" si="58"/>
        <v>C</v>
      </c>
      <c r="P263" s="214" t="str">
        <f t="shared" si="59"/>
        <v>C</v>
      </c>
    </row>
    <row r="264" spans="2:16" ht="25.5" x14ac:dyDescent="0.35">
      <c r="B264" s="42" t="s">
        <v>72</v>
      </c>
      <c r="C264" s="26" t="s">
        <v>378</v>
      </c>
      <c r="D264" s="10" t="s">
        <v>0</v>
      </c>
      <c r="E264" s="119" t="s">
        <v>271</v>
      </c>
      <c r="F264" s="13" t="str">
        <f>IF('Lista VCP_BCI_2025'!F263="","",'Lista VCP_BCI_2025'!F263)</f>
        <v/>
      </c>
      <c r="G264" s="13" t="str">
        <f>IF('Lista VCP_BCI_2025'!G263="","",'Lista VCP_BCI_2025'!G263)</f>
        <v/>
      </c>
      <c r="H264" s="93" t="str">
        <f>IF('Lista VCP_BCI_2025'!H263="","",'Lista VCP_BCI_2025'!H263)</f>
        <v/>
      </c>
      <c r="I264" s="166" t="str">
        <f>IF('Lista VCP_BCI_2025'!I263="","",'Lista VCP_BCI_2025'!I263)</f>
        <v/>
      </c>
      <c r="J264" s="258"/>
      <c r="K264" s="214" t="str">
        <f t="shared" si="54"/>
        <v>C</v>
      </c>
      <c r="L264" s="214" t="str">
        <f t="shared" si="55"/>
        <v>CMP</v>
      </c>
      <c r="M264" s="214" t="str">
        <f t="shared" si="56"/>
        <v>C</v>
      </c>
      <c r="N264" s="214" t="str">
        <f t="shared" si="57"/>
        <v>CCMP</v>
      </c>
      <c r="O264" s="214" t="str">
        <f t="shared" si="58"/>
        <v>C</v>
      </c>
      <c r="P264" s="214" t="str">
        <f t="shared" si="59"/>
        <v>CCMP</v>
      </c>
    </row>
    <row r="265" spans="2:16" ht="51" x14ac:dyDescent="0.35">
      <c r="B265" s="42" t="s">
        <v>73</v>
      </c>
      <c r="C265" s="22" t="s">
        <v>432</v>
      </c>
      <c r="D265" s="10" t="s">
        <v>0</v>
      </c>
      <c r="E265" s="119"/>
      <c r="F265" s="13" t="str">
        <f>IF('Lista VCP_BCI_2025'!F264="","",'Lista VCP_BCI_2025'!F264)</f>
        <v/>
      </c>
      <c r="G265" s="13" t="str">
        <f>IF('Lista VCP_BCI_2025'!G264="","",'Lista VCP_BCI_2025'!G264)</f>
        <v/>
      </c>
      <c r="H265" s="93" t="str">
        <f>IF('Lista VCP_BCI_2025'!H264="","",'Lista VCP_BCI_2025'!H264)</f>
        <v/>
      </c>
      <c r="I265" s="166" t="str">
        <f>IF('Lista VCP_BCI_2025'!I264="","",'Lista VCP_BCI_2025'!I264)</f>
        <v/>
      </c>
      <c r="J265" s="258"/>
      <c r="K265" s="214" t="str">
        <f t="shared" si="54"/>
        <v>C</v>
      </c>
      <c r="L265" s="214" t="str">
        <f t="shared" si="55"/>
        <v/>
      </c>
      <c r="M265" s="214" t="str">
        <f t="shared" si="56"/>
        <v>C</v>
      </c>
      <c r="N265" s="214" t="str">
        <f t="shared" si="57"/>
        <v>C</v>
      </c>
      <c r="O265" s="214" t="str">
        <f t="shared" si="58"/>
        <v>C</v>
      </c>
      <c r="P265" s="214" t="str">
        <f t="shared" si="59"/>
        <v>C</v>
      </c>
    </row>
    <row r="266" spans="2:16" ht="25.5" x14ac:dyDescent="0.35">
      <c r="B266" s="42" t="s">
        <v>74</v>
      </c>
      <c r="C266" s="22" t="s">
        <v>433</v>
      </c>
      <c r="D266" s="10" t="s">
        <v>0</v>
      </c>
      <c r="E266" s="119"/>
      <c r="F266" s="13" t="str">
        <f>IF('Lista VCP_BCI_2025'!F265="","",'Lista VCP_BCI_2025'!F265)</f>
        <v/>
      </c>
      <c r="G266" s="13" t="str">
        <f>IF('Lista VCP_BCI_2025'!G265="","",'Lista VCP_BCI_2025'!G265)</f>
        <v/>
      </c>
      <c r="H266" s="93" t="str">
        <f>IF('Lista VCP_BCI_2025'!H265="","",'Lista VCP_BCI_2025'!H265)</f>
        <v/>
      </c>
      <c r="I266" s="166" t="str">
        <f>IF('Lista VCP_BCI_2025'!I265="","",'Lista VCP_BCI_2025'!I265)</f>
        <v/>
      </c>
      <c r="J266" s="258"/>
      <c r="K266" s="214" t="str">
        <f t="shared" si="54"/>
        <v>C</v>
      </c>
      <c r="L266" s="214" t="str">
        <f t="shared" si="55"/>
        <v/>
      </c>
      <c r="M266" s="214" t="str">
        <f t="shared" si="56"/>
        <v>C</v>
      </c>
      <c r="N266" s="214" t="str">
        <f t="shared" si="57"/>
        <v>C</v>
      </c>
      <c r="O266" s="214" t="str">
        <f t="shared" si="58"/>
        <v>C</v>
      </c>
      <c r="P266" s="214" t="str">
        <f t="shared" si="59"/>
        <v>C</v>
      </c>
    </row>
    <row r="267" spans="2:16" ht="38.25" x14ac:dyDescent="0.35">
      <c r="B267" s="42" t="s">
        <v>310</v>
      </c>
      <c r="C267" s="22" t="s">
        <v>379</v>
      </c>
      <c r="D267" s="10" t="s">
        <v>0</v>
      </c>
      <c r="E267" s="119"/>
      <c r="F267" s="13" t="str">
        <f>IF('Lista VCP_BCI_2025'!F266="","",'Lista VCP_BCI_2025'!F266)</f>
        <v/>
      </c>
      <c r="G267" s="13" t="str">
        <f>IF('Lista VCP_BCI_2025'!G266="","",'Lista VCP_BCI_2025'!G266)</f>
        <v/>
      </c>
      <c r="H267" s="93" t="str">
        <f>IF('Lista VCP_BCI_2025'!H266="","",'Lista VCP_BCI_2025'!H266)</f>
        <v/>
      </c>
      <c r="I267" s="166" t="str">
        <f>IF('Lista VCP_BCI_2025'!I266="","",'Lista VCP_BCI_2025'!I266)</f>
        <v/>
      </c>
      <c r="J267" s="258"/>
      <c r="K267" s="214" t="str">
        <f t="shared" si="54"/>
        <v>C</v>
      </c>
      <c r="L267" s="214" t="str">
        <f t="shared" si="55"/>
        <v/>
      </c>
      <c r="M267" s="214" t="str">
        <f t="shared" si="56"/>
        <v>C</v>
      </c>
      <c r="N267" s="214" t="str">
        <f t="shared" si="57"/>
        <v>C</v>
      </c>
      <c r="O267" s="214" t="str">
        <f t="shared" si="58"/>
        <v>C</v>
      </c>
      <c r="P267" s="214" t="str">
        <f t="shared" si="59"/>
        <v>C</v>
      </c>
    </row>
    <row r="268" spans="2:16" ht="38.25" x14ac:dyDescent="0.35">
      <c r="B268" s="42" t="s">
        <v>75</v>
      </c>
      <c r="C268" s="22" t="s">
        <v>434</v>
      </c>
      <c r="D268" s="10" t="s">
        <v>0</v>
      </c>
      <c r="E268" s="119" t="s">
        <v>271</v>
      </c>
      <c r="F268" s="13" t="str">
        <f>IF('Lista VCP_BCI_2025'!F267="","",'Lista VCP_BCI_2025'!F267)</f>
        <v/>
      </c>
      <c r="G268" s="13" t="str">
        <f>IF('Lista VCP_BCI_2025'!G267="","",'Lista VCP_BCI_2025'!G267)</f>
        <v/>
      </c>
      <c r="H268" s="93" t="str">
        <f>IF('Lista VCP_BCI_2025'!H267="","",'Lista VCP_BCI_2025'!H267)</f>
        <v/>
      </c>
      <c r="I268" s="166" t="str">
        <f>IF('Lista VCP_BCI_2025'!I267="","",'Lista VCP_BCI_2025'!I267)</f>
        <v/>
      </c>
      <c r="J268" s="258"/>
      <c r="K268" s="214" t="str">
        <f t="shared" si="54"/>
        <v>C</v>
      </c>
      <c r="L268" s="214" t="str">
        <f t="shared" si="55"/>
        <v>CMP</v>
      </c>
      <c r="M268" s="214" t="str">
        <f t="shared" si="56"/>
        <v>C</v>
      </c>
      <c r="N268" s="214" t="str">
        <f t="shared" si="57"/>
        <v>CCMP</v>
      </c>
      <c r="O268" s="214" t="str">
        <f t="shared" si="58"/>
        <v>C</v>
      </c>
      <c r="P268" s="214" t="str">
        <f t="shared" si="59"/>
        <v>CCMP</v>
      </c>
    </row>
    <row r="269" spans="2:16" x14ac:dyDescent="0.35">
      <c r="B269" s="42" t="s">
        <v>76</v>
      </c>
      <c r="C269" s="22" t="s">
        <v>83</v>
      </c>
      <c r="D269" s="10" t="s">
        <v>0</v>
      </c>
      <c r="E269" s="119" t="s">
        <v>271</v>
      </c>
      <c r="F269" s="13" t="str">
        <f>IF('Lista VCP_BCI_2025'!F268="","",'Lista VCP_BCI_2025'!F268)</f>
        <v/>
      </c>
      <c r="G269" s="13" t="str">
        <f>IF('Lista VCP_BCI_2025'!G268="","",'Lista VCP_BCI_2025'!G268)</f>
        <v/>
      </c>
      <c r="H269" s="93" t="str">
        <f>IF('Lista VCP_BCI_2025'!H268="","",'Lista VCP_BCI_2025'!H268)</f>
        <v/>
      </c>
      <c r="I269" s="166" t="str">
        <f>IF('Lista VCP_BCI_2025'!I268="","",'Lista VCP_BCI_2025'!I268)</f>
        <v/>
      </c>
      <c r="J269" s="258"/>
      <c r="K269" s="214" t="str">
        <f t="shared" si="54"/>
        <v>C</v>
      </c>
      <c r="L269" s="214" t="str">
        <f t="shared" si="55"/>
        <v>CMP</v>
      </c>
      <c r="M269" s="214" t="str">
        <f t="shared" si="56"/>
        <v>C</v>
      </c>
      <c r="N269" s="214" t="str">
        <f t="shared" si="57"/>
        <v>CCMP</v>
      </c>
      <c r="O269" s="214" t="str">
        <f t="shared" si="58"/>
        <v>C</v>
      </c>
      <c r="P269" s="214" t="str">
        <f t="shared" si="59"/>
        <v>CCMP</v>
      </c>
    </row>
    <row r="270" spans="2:16" ht="35.25" customHeight="1" x14ac:dyDescent="0.45">
      <c r="B270" s="42" t="s">
        <v>77</v>
      </c>
      <c r="C270" s="22" t="s">
        <v>435</v>
      </c>
      <c r="D270" s="10" t="s">
        <v>0</v>
      </c>
      <c r="E270" s="10" t="s">
        <v>271</v>
      </c>
      <c r="F270" s="13" t="str">
        <f>IF('Lista VCP_BCI_2025'!F269="","",'Lista VCP_BCI_2025'!F269)</f>
        <v/>
      </c>
      <c r="G270" s="13" t="str">
        <f>IF('Lista VCP_BCI_2025'!G269="","",'Lista VCP_BCI_2025'!G269)</f>
        <v/>
      </c>
      <c r="H270" s="93" t="str">
        <f>IF('Lista VCP_BCI_2025'!H269="","",'Lista VCP_BCI_2025'!H269)</f>
        <v/>
      </c>
      <c r="I270" s="166" t="str">
        <f>IF('Lista VCP_BCI_2025'!I269="","",'Lista VCP_BCI_2025'!I269)</f>
        <v/>
      </c>
      <c r="J270" s="258"/>
      <c r="K270" s="214" t="str">
        <f t="shared" si="54"/>
        <v>C</v>
      </c>
      <c r="L270" s="214" t="str">
        <f t="shared" si="55"/>
        <v>CMP</v>
      </c>
      <c r="M270" s="214" t="str">
        <f t="shared" si="56"/>
        <v>C</v>
      </c>
      <c r="N270" s="214" t="str">
        <f t="shared" si="57"/>
        <v>CCMP</v>
      </c>
      <c r="O270" s="214" t="str">
        <f t="shared" si="58"/>
        <v>C</v>
      </c>
      <c r="P270" s="214" t="str">
        <f t="shared" si="59"/>
        <v>CCMP</v>
      </c>
    </row>
    <row r="271" spans="2:16" ht="25.5" x14ac:dyDescent="0.35">
      <c r="B271" s="42" t="s">
        <v>78</v>
      </c>
      <c r="C271" s="22" t="s">
        <v>214</v>
      </c>
      <c r="D271" s="10" t="s">
        <v>0</v>
      </c>
      <c r="E271" s="119" t="s">
        <v>271</v>
      </c>
      <c r="F271" s="13" t="str">
        <f>IF('Lista VCP_BCI_2025'!F270="","",'Lista VCP_BCI_2025'!F270)</f>
        <v/>
      </c>
      <c r="G271" s="13" t="str">
        <f>IF('Lista VCP_BCI_2025'!G270="","",'Lista VCP_BCI_2025'!G270)</f>
        <v/>
      </c>
      <c r="H271" s="93" t="str">
        <f>IF('Lista VCP_BCI_2025'!H270="","",'Lista VCP_BCI_2025'!H270)</f>
        <v/>
      </c>
      <c r="I271" s="166" t="str">
        <f>IF('Lista VCP_BCI_2025'!I270="","",'Lista VCP_BCI_2025'!I270)</f>
        <v/>
      </c>
      <c r="J271" s="258"/>
      <c r="K271" s="214" t="str">
        <f t="shared" si="54"/>
        <v>C</v>
      </c>
      <c r="L271" s="214" t="str">
        <f t="shared" si="55"/>
        <v>CMP</v>
      </c>
      <c r="M271" s="214" t="str">
        <f t="shared" si="56"/>
        <v>C</v>
      </c>
      <c r="N271" s="214" t="str">
        <f t="shared" si="57"/>
        <v>CCMP</v>
      </c>
      <c r="O271" s="214" t="str">
        <f t="shared" si="58"/>
        <v>C</v>
      </c>
      <c r="P271" s="214" t="str">
        <f t="shared" si="59"/>
        <v>CCMP</v>
      </c>
    </row>
    <row r="272" spans="2:16" ht="25.5" x14ac:dyDescent="0.35">
      <c r="B272" s="42" t="s">
        <v>79</v>
      </c>
      <c r="C272" s="22" t="s">
        <v>380</v>
      </c>
      <c r="D272" s="10" t="s">
        <v>0</v>
      </c>
      <c r="E272" s="119" t="s">
        <v>271</v>
      </c>
      <c r="F272" s="13" t="str">
        <f>IF('Lista VCP_BCI_2025'!F271="","",'Lista VCP_BCI_2025'!F271)</f>
        <v/>
      </c>
      <c r="G272" s="13" t="str">
        <f>IF('Lista VCP_BCI_2025'!G271="","",'Lista VCP_BCI_2025'!G271)</f>
        <v/>
      </c>
      <c r="H272" s="93" t="str">
        <f>IF('Lista VCP_BCI_2025'!H271="","",'Lista VCP_BCI_2025'!H271)</f>
        <v/>
      </c>
      <c r="I272" s="166" t="str">
        <f>IF('Lista VCP_BCI_2025'!I271="","",'Lista VCP_BCI_2025'!I271)</f>
        <v/>
      </c>
      <c r="J272" s="258"/>
      <c r="K272" s="214" t="str">
        <f t="shared" si="54"/>
        <v>C</v>
      </c>
      <c r="L272" s="214" t="str">
        <f t="shared" si="55"/>
        <v>CMP</v>
      </c>
      <c r="M272" s="214" t="str">
        <f t="shared" si="56"/>
        <v>C</v>
      </c>
      <c r="N272" s="214" t="str">
        <f t="shared" si="57"/>
        <v>CCMP</v>
      </c>
      <c r="O272" s="214" t="str">
        <f t="shared" si="58"/>
        <v>C</v>
      </c>
      <c r="P272" s="214" t="str">
        <f t="shared" si="59"/>
        <v>CCMP</v>
      </c>
    </row>
    <row r="273" spans="2:16" ht="38.25" x14ac:dyDescent="0.35">
      <c r="B273" s="42" t="s">
        <v>80</v>
      </c>
      <c r="C273" s="22" t="s">
        <v>436</v>
      </c>
      <c r="D273" s="10" t="s">
        <v>0</v>
      </c>
      <c r="E273" s="119" t="s">
        <v>271</v>
      </c>
      <c r="F273" s="13" t="str">
        <f>IF('Lista VCP_BCI_2025'!F272="","",'Lista VCP_BCI_2025'!F272)</f>
        <v/>
      </c>
      <c r="G273" s="13" t="str">
        <f>IF('Lista VCP_BCI_2025'!G272="","",'Lista VCP_BCI_2025'!G272)</f>
        <v/>
      </c>
      <c r="H273" s="93" t="str">
        <f>IF('Lista VCP_BCI_2025'!H272="","",'Lista VCP_BCI_2025'!H272)</f>
        <v/>
      </c>
      <c r="I273" s="166" t="str">
        <f>IF('Lista VCP_BCI_2025'!I272="","",'Lista VCP_BCI_2025'!I272)</f>
        <v/>
      </c>
      <c r="J273" s="258"/>
      <c r="K273" s="214" t="str">
        <f t="shared" si="54"/>
        <v>C</v>
      </c>
      <c r="L273" s="214" t="str">
        <f t="shared" si="55"/>
        <v>CMP</v>
      </c>
      <c r="M273" s="214" t="str">
        <f t="shared" si="56"/>
        <v>C</v>
      </c>
      <c r="N273" s="214" t="str">
        <f t="shared" si="57"/>
        <v>CCMP</v>
      </c>
      <c r="O273" s="214" t="str">
        <f t="shared" si="58"/>
        <v>C</v>
      </c>
      <c r="P273" s="214" t="str">
        <f t="shared" si="59"/>
        <v>CCMP</v>
      </c>
    </row>
    <row r="274" spans="2:16" ht="38.25" x14ac:dyDescent="0.35">
      <c r="B274" s="42" t="s">
        <v>81</v>
      </c>
      <c r="C274" s="22" t="s">
        <v>570</v>
      </c>
      <c r="D274" s="10" t="s">
        <v>0</v>
      </c>
      <c r="E274" s="119" t="s">
        <v>271</v>
      </c>
      <c r="F274" s="13" t="str">
        <f>IF('Lista VCP_BCI_2025'!F273="","",'Lista VCP_BCI_2025'!F273)</f>
        <v/>
      </c>
      <c r="G274" s="13" t="str">
        <f>IF('Lista VCP_BCI_2025'!G273="","",'Lista VCP_BCI_2025'!G273)</f>
        <v/>
      </c>
      <c r="H274" s="93" t="str">
        <f>IF('Lista VCP_BCI_2025'!H273="","",'Lista VCP_BCI_2025'!H273)</f>
        <v/>
      </c>
      <c r="I274" s="166" t="str">
        <f>IF('Lista VCP_BCI_2025'!I273="","",'Lista VCP_BCI_2025'!I273)</f>
        <v/>
      </c>
      <c r="J274" s="258"/>
      <c r="K274" s="214" t="str">
        <f t="shared" si="54"/>
        <v>C</v>
      </c>
      <c r="L274" s="214" t="str">
        <f t="shared" si="55"/>
        <v>CMP</v>
      </c>
      <c r="M274" s="214" t="str">
        <f t="shared" si="56"/>
        <v>C</v>
      </c>
      <c r="N274" s="214" t="str">
        <f t="shared" si="57"/>
        <v>CCMP</v>
      </c>
      <c r="O274" s="214" t="str">
        <f t="shared" si="58"/>
        <v>C</v>
      </c>
      <c r="P274" s="214" t="str">
        <f t="shared" si="59"/>
        <v>CCMP</v>
      </c>
    </row>
    <row r="275" spans="2:16" ht="25.5" x14ac:dyDescent="0.35">
      <c r="B275" s="42" t="s">
        <v>82</v>
      </c>
      <c r="C275" s="22" t="s">
        <v>381</v>
      </c>
      <c r="D275" s="10" t="s">
        <v>0</v>
      </c>
      <c r="E275" s="119" t="s">
        <v>271</v>
      </c>
      <c r="F275" s="13" t="str">
        <f>IF('Lista VCP_BCI_2025'!F274="","",'Lista VCP_BCI_2025'!F274)</f>
        <v/>
      </c>
      <c r="G275" s="13" t="str">
        <f>IF('Lista VCP_BCI_2025'!G274="","",'Lista VCP_BCI_2025'!G274)</f>
        <v/>
      </c>
      <c r="H275" s="93" t="str">
        <f>IF('Lista VCP_BCI_2025'!H274="","",'Lista VCP_BCI_2025'!H274)</f>
        <v/>
      </c>
      <c r="I275" s="166" t="str">
        <f>IF('Lista VCP_BCI_2025'!I274="","",'Lista VCP_BCI_2025'!I274)</f>
        <v/>
      </c>
      <c r="J275" s="258"/>
      <c r="K275" s="214" t="str">
        <f t="shared" si="54"/>
        <v>C</v>
      </c>
      <c r="L275" s="214" t="str">
        <f t="shared" si="55"/>
        <v>CMP</v>
      </c>
      <c r="M275" s="214" t="str">
        <f t="shared" si="56"/>
        <v>C</v>
      </c>
      <c r="N275" s="214" t="str">
        <f t="shared" si="57"/>
        <v>CCMP</v>
      </c>
      <c r="O275" s="214" t="str">
        <f t="shared" si="58"/>
        <v>C</v>
      </c>
      <c r="P275" s="214" t="str">
        <f t="shared" si="59"/>
        <v>CCMP</v>
      </c>
    </row>
    <row r="276" spans="2:16" ht="38.25" x14ac:dyDescent="0.35">
      <c r="B276" s="42" t="s">
        <v>84</v>
      </c>
      <c r="C276" s="22" t="s">
        <v>437</v>
      </c>
      <c r="D276" s="10" t="s">
        <v>0</v>
      </c>
      <c r="E276" s="119"/>
      <c r="F276" s="13" t="str">
        <f>IF('Lista VCP_BCI_2025'!F275="","",'Lista VCP_BCI_2025'!F275)</f>
        <v/>
      </c>
      <c r="G276" s="13" t="str">
        <f>IF('Lista VCP_BCI_2025'!G275="","",'Lista VCP_BCI_2025'!G275)</f>
        <v/>
      </c>
      <c r="H276" s="93" t="str">
        <f>IF('Lista VCP_BCI_2025'!H275="","",'Lista VCP_BCI_2025'!H275)</f>
        <v/>
      </c>
      <c r="I276" s="166" t="str">
        <f>IF('Lista VCP_BCI_2025'!I275="","",'Lista VCP_BCI_2025'!I275)</f>
        <v/>
      </c>
      <c r="J276" s="258"/>
      <c r="K276" s="214" t="str">
        <f t="shared" si="54"/>
        <v>C</v>
      </c>
      <c r="L276" s="214" t="str">
        <f t="shared" si="55"/>
        <v/>
      </c>
      <c r="M276" s="214" t="str">
        <f t="shared" si="56"/>
        <v>C</v>
      </c>
      <c r="N276" s="214" t="str">
        <f t="shared" si="57"/>
        <v>C</v>
      </c>
      <c r="O276" s="214" t="str">
        <f t="shared" si="58"/>
        <v>C</v>
      </c>
      <c r="P276" s="214" t="str">
        <f t="shared" si="59"/>
        <v>C</v>
      </c>
    </row>
    <row r="277" spans="2:16" ht="25.5" x14ac:dyDescent="0.35">
      <c r="B277" s="42" t="s">
        <v>85</v>
      </c>
      <c r="C277" s="26" t="s">
        <v>264</v>
      </c>
      <c r="D277" s="10" t="s">
        <v>0</v>
      </c>
      <c r="E277" s="119"/>
      <c r="F277" s="13" t="str">
        <f>IF('Lista VCP_BCI_2025'!F276="","",'Lista VCP_BCI_2025'!F276)</f>
        <v/>
      </c>
      <c r="G277" s="13" t="str">
        <f>IF('Lista VCP_BCI_2025'!G276="","",'Lista VCP_BCI_2025'!G276)</f>
        <v/>
      </c>
      <c r="H277" s="93" t="str">
        <f>IF('Lista VCP_BCI_2025'!H276="","",'Lista VCP_BCI_2025'!H276)</f>
        <v/>
      </c>
      <c r="I277" s="166" t="str">
        <f>IF('Lista VCP_BCI_2025'!I276="","",'Lista VCP_BCI_2025'!I276)</f>
        <v/>
      </c>
      <c r="J277" s="258"/>
      <c r="K277" s="214" t="str">
        <f t="shared" si="54"/>
        <v>C</v>
      </c>
      <c r="L277" s="214" t="str">
        <f t="shared" si="55"/>
        <v/>
      </c>
      <c r="M277" s="214" t="str">
        <f t="shared" si="56"/>
        <v>C</v>
      </c>
      <c r="N277" s="214" t="str">
        <f t="shared" si="57"/>
        <v>C</v>
      </c>
      <c r="O277" s="214" t="str">
        <f t="shared" si="58"/>
        <v>C</v>
      </c>
      <c r="P277" s="214" t="str">
        <f t="shared" si="59"/>
        <v>C</v>
      </c>
    </row>
    <row r="278" spans="2:16" ht="38.25" x14ac:dyDescent="0.45">
      <c r="B278" s="42" t="s">
        <v>86</v>
      </c>
      <c r="C278" s="22" t="s">
        <v>438</v>
      </c>
      <c r="D278" s="10" t="s">
        <v>0</v>
      </c>
      <c r="E278" s="10" t="s">
        <v>271</v>
      </c>
      <c r="F278" s="13" t="str">
        <f>IF('Lista VCP_BCI_2025'!F277="","",'Lista VCP_BCI_2025'!F277)</f>
        <v/>
      </c>
      <c r="G278" s="13" t="str">
        <f>IF('Lista VCP_BCI_2025'!G277="","",'Lista VCP_BCI_2025'!G277)</f>
        <v/>
      </c>
      <c r="H278" s="93" t="str">
        <f>IF('Lista VCP_BCI_2025'!H277="","",'Lista VCP_BCI_2025'!H277)</f>
        <v/>
      </c>
      <c r="I278" s="166" t="str">
        <f>IF('Lista VCP_BCI_2025'!I277="","",'Lista VCP_BCI_2025'!I277)</f>
        <v/>
      </c>
      <c r="J278" s="258"/>
      <c r="K278" s="214" t="str">
        <f t="shared" si="54"/>
        <v>C</v>
      </c>
      <c r="L278" s="214" t="str">
        <f t="shared" si="55"/>
        <v>CMP</v>
      </c>
      <c r="M278" s="214" t="str">
        <f t="shared" si="56"/>
        <v>C</v>
      </c>
      <c r="N278" s="214" t="str">
        <f t="shared" si="57"/>
        <v>CCMP</v>
      </c>
      <c r="O278" s="214" t="str">
        <f t="shared" si="58"/>
        <v>C</v>
      </c>
      <c r="P278" s="214" t="str">
        <f t="shared" si="59"/>
        <v>CCMP</v>
      </c>
    </row>
    <row r="279" spans="2:16" ht="33" customHeight="1" x14ac:dyDescent="0.35">
      <c r="B279" s="42" t="s">
        <v>87</v>
      </c>
      <c r="C279" s="22" t="s">
        <v>597</v>
      </c>
      <c r="D279" s="10" t="s">
        <v>0</v>
      </c>
      <c r="E279" s="119"/>
      <c r="F279" s="13" t="str">
        <f>IF('Lista VCP_BCI_2025'!F278="","",'Lista VCP_BCI_2025'!F278)</f>
        <v/>
      </c>
      <c r="G279" s="13" t="str">
        <f>IF('Lista VCP_BCI_2025'!G278="","",'Lista VCP_BCI_2025'!G278)</f>
        <v/>
      </c>
      <c r="H279" s="93" t="str">
        <f>IF('Lista VCP_BCI_2025'!H278="","",'Lista VCP_BCI_2025'!H278)</f>
        <v/>
      </c>
      <c r="I279" s="166" t="str">
        <f>IF('Lista VCP_BCI_2025'!I278="","",'Lista VCP_BCI_2025'!I278)</f>
        <v/>
      </c>
      <c r="J279" s="258"/>
      <c r="K279" s="214" t="str">
        <f t="shared" si="54"/>
        <v>C</v>
      </c>
      <c r="L279" s="214" t="str">
        <f t="shared" si="55"/>
        <v/>
      </c>
      <c r="M279" s="214" t="str">
        <f t="shared" si="56"/>
        <v>C</v>
      </c>
      <c r="N279" s="214" t="str">
        <f t="shared" si="57"/>
        <v>C</v>
      </c>
      <c r="O279" s="214" t="str">
        <f t="shared" si="58"/>
        <v>C</v>
      </c>
      <c r="P279" s="214" t="str">
        <f t="shared" si="59"/>
        <v>C</v>
      </c>
    </row>
    <row r="280" spans="2:16" ht="20.25" customHeight="1" x14ac:dyDescent="0.45">
      <c r="B280" s="187"/>
      <c r="C280" s="50" t="s">
        <v>439</v>
      </c>
      <c r="D280" s="11" t="s">
        <v>0</v>
      </c>
      <c r="E280" s="30" t="s">
        <v>271</v>
      </c>
      <c r="F280" s="11" t="s">
        <v>33</v>
      </c>
      <c r="G280" s="11" t="s">
        <v>1</v>
      </c>
      <c r="H280" s="11" t="s">
        <v>238</v>
      </c>
      <c r="I280" s="15" t="s">
        <v>204</v>
      </c>
      <c r="J280" s="258"/>
    </row>
    <row r="281" spans="2:16" ht="51" customHeight="1" x14ac:dyDescent="0.45">
      <c r="B281" s="42" t="s">
        <v>88</v>
      </c>
      <c r="C281" s="22" t="s">
        <v>215</v>
      </c>
      <c r="D281" s="10" t="s">
        <v>0</v>
      </c>
      <c r="E281" s="10" t="s">
        <v>271</v>
      </c>
      <c r="F281" s="13" t="str">
        <f>IF('Lista VCP_BCI_2025'!F280="","",'Lista VCP_BCI_2025'!F280)</f>
        <v/>
      </c>
      <c r="G281" s="13" t="str">
        <f>IF('Lista VCP_BCI_2025'!G280="","",'Lista VCP_BCI_2025'!G280)</f>
        <v/>
      </c>
      <c r="H281" s="93" t="str">
        <f>IF('Lista VCP_BCI_2025'!H280="","",'Lista VCP_BCI_2025'!H280)</f>
        <v/>
      </c>
      <c r="I281" s="166" t="str">
        <f>IF('Lista VCP_BCI_2025'!I280="","",'Lista VCP_BCI_2025'!I280)</f>
        <v/>
      </c>
      <c r="J281" s="258"/>
      <c r="K281" s="214" t="str">
        <f t="shared" si="54"/>
        <v>C</v>
      </c>
      <c r="L281" s="214" t="str">
        <f t="shared" si="55"/>
        <v>CMP</v>
      </c>
      <c r="M281" s="214" t="str">
        <f t="shared" si="56"/>
        <v>C</v>
      </c>
      <c r="N281" s="214" t="str">
        <f t="shared" si="57"/>
        <v>CCMP</v>
      </c>
      <c r="O281" s="214" t="str">
        <f t="shared" si="58"/>
        <v>C</v>
      </c>
      <c r="P281" s="214" t="str">
        <f t="shared" si="59"/>
        <v>CCMP</v>
      </c>
    </row>
    <row r="282" spans="2:16" ht="20.25" customHeight="1" x14ac:dyDescent="0.45">
      <c r="B282" s="187"/>
      <c r="C282" s="50" t="s">
        <v>440</v>
      </c>
      <c r="D282" s="11" t="s">
        <v>0</v>
      </c>
      <c r="E282" s="30" t="s">
        <v>271</v>
      </c>
      <c r="F282" s="11" t="s">
        <v>33</v>
      </c>
      <c r="G282" s="11" t="s">
        <v>1</v>
      </c>
      <c r="H282" s="11" t="s">
        <v>238</v>
      </c>
      <c r="I282" s="15" t="s">
        <v>204</v>
      </c>
      <c r="J282" s="258"/>
    </row>
    <row r="283" spans="2:16" ht="25.5" x14ac:dyDescent="0.35">
      <c r="B283" s="42" t="s">
        <v>317</v>
      </c>
      <c r="C283" s="22" t="s">
        <v>216</v>
      </c>
      <c r="D283" s="10" t="s">
        <v>0</v>
      </c>
      <c r="E283" s="119"/>
      <c r="F283" s="13" t="str">
        <f>IF('Lista VCP_BCI_2025'!F282="","",'Lista VCP_BCI_2025'!F282)</f>
        <v/>
      </c>
      <c r="G283" s="13" t="str">
        <f>IF('Lista VCP_BCI_2025'!G282="","",'Lista VCP_BCI_2025'!G282)</f>
        <v/>
      </c>
      <c r="H283" s="93" t="str">
        <f>IF('Lista VCP_BCI_2025'!H282="","",'Lista VCP_BCI_2025'!H282)</f>
        <v/>
      </c>
      <c r="I283" s="166" t="str">
        <f>IF('Lista VCP_BCI_2025'!I282="","",'Lista VCP_BCI_2025'!I282)</f>
        <v/>
      </c>
      <c r="J283" s="258"/>
      <c r="K283" s="214" t="str">
        <f t="shared" si="54"/>
        <v>C</v>
      </c>
      <c r="L283" s="214" t="str">
        <f t="shared" si="55"/>
        <v/>
      </c>
      <c r="M283" s="214" t="str">
        <f t="shared" si="56"/>
        <v>C</v>
      </c>
      <c r="N283" s="214" t="str">
        <f t="shared" si="57"/>
        <v>C</v>
      </c>
      <c r="O283" s="214" t="str">
        <f t="shared" si="58"/>
        <v>C</v>
      </c>
      <c r="P283" s="214" t="str">
        <f t="shared" si="59"/>
        <v>C</v>
      </c>
    </row>
    <row r="284" spans="2:16" x14ac:dyDescent="0.45">
      <c r="B284" s="177"/>
      <c r="C284" s="50" t="s">
        <v>107</v>
      </c>
      <c r="D284" s="11" t="s">
        <v>0</v>
      </c>
      <c r="E284" s="30" t="s">
        <v>271</v>
      </c>
      <c r="F284" s="11" t="s">
        <v>33</v>
      </c>
      <c r="G284" s="11" t="s">
        <v>1</v>
      </c>
      <c r="H284" s="11" t="s">
        <v>238</v>
      </c>
      <c r="I284" s="15" t="s">
        <v>204</v>
      </c>
      <c r="J284" s="258"/>
    </row>
    <row r="285" spans="2:16" ht="25.5" x14ac:dyDescent="0.45">
      <c r="B285" s="42" t="s">
        <v>89</v>
      </c>
      <c r="C285" s="182" t="s">
        <v>108</v>
      </c>
      <c r="D285" s="10" t="s">
        <v>0</v>
      </c>
      <c r="E285" s="10"/>
      <c r="F285" s="13" t="str">
        <f>IF('Lista VCP_BCI_2025'!F284="","",'Lista VCP_BCI_2025'!F284)</f>
        <v/>
      </c>
      <c r="G285" s="13" t="str">
        <f>IF('Lista VCP_BCI_2025'!G284="","",'Lista VCP_BCI_2025'!G284)</f>
        <v/>
      </c>
      <c r="H285" s="93" t="str">
        <f>IF('Lista VCP_BCI_2025'!H284="","",'Lista VCP_BCI_2025'!H284)</f>
        <v/>
      </c>
      <c r="I285" s="166" t="str">
        <f>IF('Lista VCP_BCI_2025'!I284="","",'Lista VCP_BCI_2025'!I284)</f>
        <v/>
      </c>
      <c r="J285" s="258"/>
      <c r="K285" s="214" t="str">
        <f t="shared" ref="K285:K286" si="60">CONCATENATE(D285,H285)</f>
        <v>C</v>
      </c>
      <c r="L285" s="214" t="str">
        <f t="shared" ref="L285:L286" si="61">CONCATENATE(E285,H285)</f>
        <v/>
      </c>
      <c r="M285" s="214" t="str">
        <f t="shared" ref="M285:M286" si="62">CONCATENATE(D285,F285)</f>
        <v>C</v>
      </c>
      <c r="N285" s="214" t="str">
        <f t="shared" ref="N285:N286" si="63">CONCATENATE(D285,E285,F285)</f>
        <v>C</v>
      </c>
      <c r="O285" s="214" t="str">
        <f t="shared" ref="O285:O286" si="64">CONCATENATE(D285,G285)</f>
        <v>C</v>
      </c>
      <c r="P285" s="214" t="str">
        <f t="shared" ref="P285:P286" si="65">CONCATENATE(D285,E285,G285)</f>
        <v>C</v>
      </c>
    </row>
    <row r="286" spans="2:16" ht="21" customHeight="1" x14ac:dyDescent="0.35">
      <c r="B286" s="42" t="s">
        <v>90</v>
      </c>
      <c r="C286" s="182" t="s">
        <v>217</v>
      </c>
      <c r="D286" s="10" t="s">
        <v>0</v>
      </c>
      <c r="E286" s="119"/>
      <c r="F286" s="13" t="str">
        <f>IF('Lista VCP_BCI_2025'!F285="","",'Lista VCP_BCI_2025'!F285)</f>
        <v/>
      </c>
      <c r="G286" s="13" t="str">
        <f>IF('Lista VCP_BCI_2025'!G285="","",'Lista VCP_BCI_2025'!G285)</f>
        <v/>
      </c>
      <c r="H286" s="93" t="str">
        <f>IF('Lista VCP_BCI_2025'!H285="","",'Lista VCP_BCI_2025'!H285)</f>
        <v/>
      </c>
      <c r="I286" s="166" t="str">
        <f>IF('Lista VCP_BCI_2025'!I285="","",'Lista VCP_BCI_2025'!I285)</f>
        <v/>
      </c>
      <c r="J286" s="258"/>
      <c r="K286" s="214" t="str">
        <f t="shared" si="60"/>
        <v>C</v>
      </c>
      <c r="L286" s="214" t="str">
        <f t="shared" si="61"/>
        <v/>
      </c>
      <c r="M286" s="214" t="str">
        <f t="shared" si="62"/>
        <v>C</v>
      </c>
      <c r="N286" s="214" t="str">
        <f t="shared" si="63"/>
        <v>C</v>
      </c>
      <c r="O286" s="214" t="str">
        <f t="shared" si="64"/>
        <v>C</v>
      </c>
      <c r="P286" s="214" t="str">
        <f t="shared" si="65"/>
        <v>C</v>
      </c>
    </row>
    <row r="287" spans="2:16" x14ac:dyDescent="0.45">
      <c r="B287" s="177"/>
      <c r="C287" s="50" t="s">
        <v>441</v>
      </c>
      <c r="D287" s="11" t="s">
        <v>0</v>
      </c>
      <c r="E287" s="30" t="s">
        <v>271</v>
      </c>
      <c r="F287" s="11" t="s">
        <v>33</v>
      </c>
      <c r="G287" s="11" t="s">
        <v>1</v>
      </c>
      <c r="H287" s="11" t="s">
        <v>238</v>
      </c>
      <c r="I287" s="15" t="s">
        <v>204</v>
      </c>
    </row>
    <row r="288" spans="2:16" ht="25.5" x14ac:dyDescent="0.45">
      <c r="B288" s="42" t="s">
        <v>91</v>
      </c>
      <c r="C288" s="22" t="s">
        <v>442</v>
      </c>
      <c r="D288" s="10" t="s">
        <v>0</v>
      </c>
      <c r="E288" s="10" t="s">
        <v>271</v>
      </c>
      <c r="F288" s="13" t="str">
        <f>IF('Lista VCP_BCI_2025'!F287="","",'Lista VCP_BCI_2025'!F287)</f>
        <v/>
      </c>
      <c r="G288" s="13" t="str">
        <f>IF('Lista VCP_BCI_2025'!G287="","",'Lista VCP_BCI_2025'!G287)</f>
        <v/>
      </c>
      <c r="H288" s="93" t="str">
        <f>IF('Lista VCP_BCI_2025'!H287="","",'Lista VCP_BCI_2025'!H287)</f>
        <v/>
      </c>
      <c r="I288" s="166" t="str">
        <f>IF('Lista VCP_BCI_2025'!I287="","",'Lista VCP_BCI_2025'!I287)</f>
        <v/>
      </c>
      <c r="J288" s="258"/>
      <c r="K288" s="214" t="str">
        <f t="shared" ref="K288:K303" si="66">CONCATENATE(D288,H288)</f>
        <v>C</v>
      </c>
      <c r="L288" s="214" t="str">
        <f t="shared" ref="L288" si="67">CONCATENATE(E288,H288)</f>
        <v>CMP</v>
      </c>
      <c r="M288" s="214" t="str">
        <f t="shared" ref="M288:M303" si="68">CONCATENATE(D288,F288)</f>
        <v>C</v>
      </c>
      <c r="N288" s="214" t="str">
        <f t="shared" ref="N288:N303" si="69">CONCATENATE(D288,E288,F288)</f>
        <v>CCMP</v>
      </c>
      <c r="O288" s="214" t="str">
        <f t="shared" ref="O288:O303" si="70">CONCATENATE(D288,G288)</f>
        <v>C</v>
      </c>
      <c r="P288" s="214" t="str">
        <f t="shared" ref="P288:P303" si="71">CONCATENATE(D288,E288,G288)</f>
        <v>CCMP</v>
      </c>
    </row>
    <row r="289" spans="2:16" ht="25.5" x14ac:dyDescent="0.35">
      <c r="B289" s="42" t="s">
        <v>92</v>
      </c>
      <c r="C289" s="22" t="s">
        <v>382</v>
      </c>
      <c r="D289" s="10" t="s">
        <v>0</v>
      </c>
      <c r="E289" s="119"/>
      <c r="F289" s="13" t="str">
        <f>IF('Lista VCP_BCI_2025'!F288="","",'Lista VCP_BCI_2025'!F288)</f>
        <v/>
      </c>
      <c r="G289" s="13" t="str">
        <f>IF('Lista VCP_BCI_2025'!G288="","",'Lista VCP_BCI_2025'!G288)</f>
        <v/>
      </c>
      <c r="H289" s="93" t="str">
        <f>IF('Lista VCP_BCI_2025'!H288="","",'Lista VCP_BCI_2025'!H288)</f>
        <v/>
      </c>
      <c r="I289" s="166" t="str">
        <f>IF('Lista VCP_BCI_2025'!I288="","",'Lista VCP_BCI_2025'!I288)</f>
        <v/>
      </c>
      <c r="J289" s="258"/>
      <c r="K289" s="214" t="str">
        <f t="shared" si="66"/>
        <v>C</v>
      </c>
      <c r="M289" s="214" t="str">
        <f t="shared" si="68"/>
        <v>C</v>
      </c>
      <c r="N289" s="214" t="str">
        <f t="shared" si="69"/>
        <v>C</v>
      </c>
      <c r="O289" s="214" t="str">
        <f t="shared" si="70"/>
        <v>C</v>
      </c>
      <c r="P289" s="214" t="str">
        <f t="shared" si="71"/>
        <v>C</v>
      </c>
    </row>
    <row r="290" spans="2:16" ht="25.5" x14ac:dyDescent="0.35">
      <c r="B290" s="42" t="s">
        <v>93</v>
      </c>
      <c r="C290" s="22" t="s">
        <v>443</v>
      </c>
      <c r="D290" s="10" t="s">
        <v>0</v>
      </c>
      <c r="E290" s="119"/>
      <c r="F290" s="13" t="str">
        <f>IF('Lista VCP_BCI_2025'!F289="","",'Lista VCP_BCI_2025'!F289)</f>
        <v/>
      </c>
      <c r="G290" s="13" t="str">
        <f>IF('Lista VCP_BCI_2025'!G289="","",'Lista VCP_BCI_2025'!G289)</f>
        <v/>
      </c>
      <c r="H290" s="93" t="str">
        <f>IF('Lista VCP_BCI_2025'!H289="","",'Lista VCP_BCI_2025'!H289)</f>
        <v/>
      </c>
      <c r="I290" s="166" t="str">
        <f>IF('Lista VCP_BCI_2025'!I289="","",'Lista VCP_BCI_2025'!I289)</f>
        <v/>
      </c>
      <c r="J290" s="258"/>
      <c r="K290" s="214" t="str">
        <f t="shared" si="66"/>
        <v>C</v>
      </c>
      <c r="M290" s="214" t="str">
        <f t="shared" si="68"/>
        <v>C</v>
      </c>
      <c r="N290" s="214" t="str">
        <f t="shared" si="69"/>
        <v>C</v>
      </c>
      <c r="O290" s="214" t="str">
        <f t="shared" si="70"/>
        <v>C</v>
      </c>
      <c r="P290" s="214" t="str">
        <f t="shared" si="71"/>
        <v>C</v>
      </c>
    </row>
    <row r="291" spans="2:16" ht="25.5" x14ac:dyDescent="0.35">
      <c r="B291" s="42" t="s">
        <v>94</v>
      </c>
      <c r="C291" s="22" t="s">
        <v>218</v>
      </c>
      <c r="D291" s="10" t="s">
        <v>0</v>
      </c>
      <c r="E291" s="119"/>
      <c r="F291" s="13" t="str">
        <f>IF('Lista VCP_BCI_2025'!F290="","",'Lista VCP_BCI_2025'!F290)</f>
        <v/>
      </c>
      <c r="G291" s="13" t="str">
        <f>IF('Lista VCP_BCI_2025'!G290="","",'Lista VCP_BCI_2025'!G290)</f>
        <v/>
      </c>
      <c r="H291" s="93" t="str">
        <f>IF('Lista VCP_BCI_2025'!H290="","",'Lista VCP_BCI_2025'!H290)</f>
        <v/>
      </c>
      <c r="I291" s="166" t="str">
        <f>IF('Lista VCP_BCI_2025'!I290="","",'Lista VCP_BCI_2025'!I290)</f>
        <v/>
      </c>
      <c r="J291" s="258"/>
      <c r="K291" s="214" t="str">
        <f t="shared" si="66"/>
        <v>C</v>
      </c>
      <c r="M291" s="214" t="str">
        <f t="shared" si="68"/>
        <v>C</v>
      </c>
      <c r="N291" s="214" t="str">
        <f t="shared" si="69"/>
        <v>C</v>
      </c>
      <c r="O291" s="214" t="str">
        <f t="shared" si="70"/>
        <v>C</v>
      </c>
      <c r="P291" s="214" t="str">
        <f t="shared" si="71"/>
        <v>C</v>
      </c>
    </row>
    <row r="292" spans="2:16" ht="25.5" x14ac:dyDescent="0.35">
      <c r="B292" s="42" t="s">
        <v>95</v>
      </c>
      <c r="C292" s="22" t="s">
        <v>115</v>
      </c>
      <c r="D292" s="10" t="s">
        <v>0</v>
      </c>
      <c r="E292" s="119"/>
      <c r="F292" s="13" t="str">
        <f>IF('Lista VCP_BCI_2025'!F291="","",'Lista VCP_BCI_2025'!F291)</f>
        <v/>
      </c>
      <c r="G292" s="13" t="str">
        <f>IF('Lista VCP_BCI_2025'!G291="","",'Lista VCP_BCI_2025'!G291)</f>
        <v/>
      </c>
      <c r="H292" s="93" t="str">
        <f>IF('Lista VCP_BCI_2025'!H291="","",'Lista VCP_BCI_2025'!H291)</f>
        <v/>
      </c>
      <c r="I292" s="166" t="str">
        <f>IF('Lista VCP_BCI_2025'!I291="","",'Lista VCP_BCI_2025'!I291)</f>
        <v/>
      </c>
      <c r="J292" s="258"/>
      <c r="K292" s="214" t="str">
        <f t="shared" si="66"/>
        <v>C</v>
      </c>
      <c r="M292" s="214" t="str">
        <f t="shared" si="68"/>
        <v>C</v>
      </c>
      <c r="N292" s="214" t="str">
        <f t="shared" si="69"/>
        <v>C</v>
      </c>
      <c r="O292" s="214" t="str">
        <f t="shared" si="70"/>
        <v>C</v>
      </c>
      <c r="P292" s="214" t="str">
        <f t="shared" si="71"/>
        <v>C</v>
      </c>
    </row>
    <row r="293" spans="2:16" ht="38.25" x14ac:dyDescent="0.35">
      <c r="B293" s="42" t="s">
        <v>96</v>
      </c>
      <c r="C293" s="22" t="s">
        <v>219</v>
      </c>
      <c r="D293" s="10" t="s">
        <v>0</v>
      </c>
      <c r="E293" s="119"/>
      <c r="F293" s="13" t="str">
        <f>IF('Lista VCP_BCI_2025'!F292="","",'Lista VCP_BCI_2025'!F292)</f>
        <v/>
      </c>
      <c r="G293" s="13" t="str">
        <f>IF('Lista VCP_BCI_2025'!G292="","",'Lista VCP_BCI_2025'!G292)</f>
        <v/>
      </c>
      <c r="H293" s="93" t="str">
        <f>IF('Lista VCP_BCI_2025'!H292="","",'Lista VCP_BCI_2025'!H292)</f>
        <v/>
      </c>
      <c r="I293" s="166" t="str">
        <f>IF('Lista VCP_BCI_2025'!I292="","",'Lista VCP_BCI_2025'!I292)</f>
        <v/>
      </c>
      <c r="J293" s="258"/>
      <c r="K293" s="214" t="str">
        <f t="shared" si="66"/>
        <v>C</v>
      </c>
      <c r="M293" s="214" t="str">
        <f t="shared" si="68"/>
        <v>C</v>
      </c>
      <c r="N293" s="214" t="str">
        <f t="shared" si="69"/>
        <v>C</v>
      </c>
      <c r="O293" s="214" t="str">
        <f t="shared" si="70"/>
        <v>C</v>
      </c>
      <c r="P293" s="214" t="str">
        <f t="shared" si="71"/>
        <v>C</v>
      </c>
    </row>
    <row r="294" spans="2:16" ht="25.5" x14ac:dyDescent="0.35">
      <c r="B294" s="42" t="s">
        <v>97</v>
      </c>
      <c r="C294" s="22" t="s">
        <v>119</v>
      </c>
      <c r="D294" s="10" t="s">
        <v>0</v>
      </c>
      <c r="E294" s="119"/>
      <c r="F294" s="13" t="str">
        <f>IF('Lista VCP_BCI_2025'!F293="","",'Lista VCP_BCI_2025'!F293)</f>
        <v/>
      </c>
      <c r="G294" s="13" t="str">
        <f>IF('Lista VCP_BCI_2025'!G293="","",'Lista VCP_BCI_2025'!G293)</f>
        <v/>
      </c>
      <c r="H294" s="93" t="str">
        <f>IF('Lista VCP_BCI_2025'!H293="","",'Lista VCP_BCI_2025'!H293)</f>
        <v/>
      </c>
      <c r="I294" s="166" t="str">
        <f>IF('Lista VCP_BCI_2025'!I293="","",'Lista VCP_BCI_2025'!I293)</f>
        <v/>
      </c>
      <c r="J294" s="258"/>
      <c r="K294" s="214" t="str">
        <f t="shared" si="66"/>
        <v>C</v>
      </c>
      <c r="M294" s="214" t="str">
        <f t="shared" si="68"/>
        <v>C</v>
      </c>
      <c r="N294" s="214" t="str">
        <f t="shared" si="69"/>
        <v>C</v>
      </c>
      <c r="O294" s="214" t="str">
        <f t="shared" si="70"/>
        <v>C</v>
      </c>
      <c r="P294" s="214" t="str">
        <f t="shared" si="71"/>
        <v>C</v>
      </c>
    </row>
    <row r="295" spans="2:16" ht="25.5" x14ac:dyDescent="0.35">
      <c r="B295" s="42" t="s">
        <v>98</v>
      </c>
      <c r="C295" s="22" t="s">
        <v>220</v>
      </c>
      <c r="D295" s="10" t="s">
        <v>0</v>
      </c>
      <c r="E295" s="119"/>
      <c r="F295" s="13" t="str">
        <f>IF('Lista VCP_BCI_2025'!F294="","",'Lista VCP_BCI_2025'!F294)</f>
        <v/>
      </c>
      <c r="G295" s="13" t="str">
        <f>IF('Lista VCP_BCI_2025'!G294="","",'Lista VCP_BCI_2025'!G294)</f>
        <v/>
      </c>
      <c r="H295" s="93" t="str">
        <f>IF('Lista VCP_BCI_2025'!H294="","",'Lista VCP_BCI_2025'!H294)</f>
        <v/>
      </c>
      <c r="I295" s="166" t="str">
        <f>IF('Lista VCP_BCI_2025'!I294="","",'Lista VCP_BCI_2025'!I294)</f>
        <v/>
      </c>
      <c r="J295" s="258"/>
      <c r="K295" s="214" t="str">
        <f t="shared" si="66"/>
        <v>C</v>
      </c>
      <c r="M295" s="214" t="str">
        <f t="shared" si="68"/>
        <v>C</v>
      </c>
      <c r="N295" s="214" t="str">
        <f t="shared" si="69"/>
        <v>C</v>
      </c>
      <c r="O295" s="214" t="str">
        <f t="shared" si="70"/>
        <v>C</v>
      </c>
      <c r="P295" s="214" t="str">
        <f t="shared" si="71"/>
        <v>C</v>
      </c>
    </row>
    <row r="296" spans="2:16" ht="25.5" x14ac:dyDescent="0.35">
      <c r="B296" s="42" t="s">
        <v>99</v>
      </c>
      <c r="C296" s="22" t="s">
        <v>121</v>
      </c>
      <c r="D296" s="10" t="s">
        <v>0</v>
      </c>
      <c r="E296" s="119"/>
      <c r="F296" s="13" t="str">
        <f>IF('Lista VCP_BCI_2025'!F295="","",'Lista VCP_BCI_2025'!F295)</f>
        <v/>
      </c>
      <c r="G296" s="13" t="str">
        <f>IF('Lista VCP_BCI_2025'!G295="","",'Lista VCP_BCI_2025'!G295)</f>
        <v/>
      </c>
      <c r="H296" s="93" t="str">
        <f>IF('Lista VCP_BCI_2025'!H295="","",'Lista VCP_BCI_2025'!H295)</f>
        <v/>
      </c>
      <c r="I296" s="166" t="str">
        <f>IF('Lista VCP_BCI_2025'!I295="","",'Lista VCP_BCI_2025'!I295)</f>
        <v/>
      </c>
      <c r="J296" s="258"/>
      <c r="K296" s="214" t="str">
        <f t="shared" si="66"/>
        <v>C</v>
      </c>
      <c r="M296" s="214" t="str">
        <f t="shared" si="68"/>
        <v>C</v>
      </c>
      <c r="N296" s="214" t="str">
        <f t="shared" si="69"/>
        <v>C</v>
      </c>
      <c r="O296" s="214" t="str">
        <f t="shared" si="70"/>
        <v>C</v>
      </c>
      <c r="P296" s="214" t="str">
        <f t="shared" si="71"/>
        <v>C</v>
      </c>
    </row>
    <row r="297" spans="2:16" ht="25.5" x14ac:dyDescent="0.35">
      <c r="B297" s="42" t="s">
        <v>100</v>
      </c>
      <c r="C297" s="22" t="s">
        <v>222</v>
      </c>
      <c r="D297" s="10" t="s">
        <v>0</v>
      </c>
      <c r="E297" s="119"/>
      <c r="F297" s="13" t="str">
        <f>IF('Lista VCP_BCI_2025'!F296="","",'Lista VCP_BCI_2025'!F296)</f>
        <v/>
      </c>
      <c r="G297" s="13" t="str">
        <f>IF('Lista VCP_BCI_2025'!G296="","",'Lista VCP_BCI_2025'!G296)</f>
        <v/>
      </c>
      <c r="H297" s="93" t="str">
        <f>IF('Lista VCP_BCI_2025'!H296="","",'Lista VCP_BCI_2025'!H296)</f>
        <v/>
      </c>
      <c r="I297" s="166" t="str">
        <f>IF('Lista VCP_BCI_2025'!I296="","",'Lista VCP_BCI_2025'!I296)</f>
        <v/>
      </c>
      <c r="J297" s="258"/>
      <c r="K297" s="214" t="str">
        <f t="shared" si="66"/>
        <v>C</v>
      </c>
      <c r="M297" s="214" t="str">
        <f t="shared" si="68"/>
        <v>C</v>
      </c>
      <c r="N297" s="214" t="str">
        <f t="shared" si="69"/>
        <v>C</v>
      </c>
      <c r="O297" s="214" t="str">
        <f t="shared" si="70"/>
        <v>C</v>
      </c>
      <c r="P297" s="214" t="str">
        <f t="shared" si="71"/>
        <v>C</v>
      </c>
    </row>
    <row r="298" spans="2:16" ht="25.5" x14ac:dyDescent="0.35">
      <c r="B298" s="42" t="s">
        <v>101</v>
      </c>
      <c r="C298" s="22" t="s">
        <v>122</v>
      </c>
      <c r="D298" s="10" t="s">
        <v>0</v>
      </c>
      <c r="E298" s="119"/>
      <c r="F298" s="13" t="str">
        <f>IF('Lista VCP_BCI_2025'!F297="","",'Lista VCP_BCI_2025'!F297)</f>
        <v/>
      </c>
      <c r="G298" s="13" t="str">
        <f>IF('Lista VCP_BCI_2025'!G297="","",'Lista VCP_BCI_2025'!G297)</f>
        <v/>
      </c>
      <c r="H298" s="93" t="str">
        <f>IF('Lista VCP_BCI_2025'!H297="","",'Lista VCP_BCI_2025'!H297)</f>
        <v/>
      </c>
      <c r="I298" s="166" t="str">
        <f>IF('Lista VCP_BCI_2025'!I297="","",'Lista VCP_BCI_2025'!I297)</f>
        <v/>
      </c>
      <c r="J298" s="258"/>
      <c r="K298" s="214" t="str">
        <f t="shared" si="66"/>
        <v>C</v>
      </c>
      <c r="M298" s="214" t="str">
        <f t="shared" si="68"/>
        <v>C</v>
      </c>
      <c r="N298" s="214" t="str">
        <f t="shared" si="69"/>
        <v>C</v>
      </c>
      <c r="O298" s="214" t="str">
        <f t="shared" si="70"/>
        <v>C</v>
      </c>
      <c r="P298" s="214" t="str">
        <f t="shared" si="71"/>
        <v>C</v>
      </c>
    </row>
    <row r="299" spans="2:16" ht="25.5" x14ac:dyDescent="0.35">
      <c r="B299" s="42" t="s">
        <v>102</v>
      </c>
      <c r="C299" s="22" t="s">
        <v>221</v>
      </c>
      <c r="D299" s="10" t="s">
        <v>0</v>
      </c>
      <c r="E299" s="119"/>
      <c r="F299" s="13" t="str">
        <f>IF('Lista VCP_BCI_2025'!F298="","",'Lista VCP_BCI_2025'!F298)</f>
        <v/>
      </c>
      <c r="G299" s="13" t="str">
        <f>IF('Lista VCP_BCI_2025'!G298="","",'Lista VCP_BCI_2025'!G298)</f>
        <v/>
      </c>
      <c r="H299" s="93" t="str">
        <f>IF('Lista VCP_BCI_2025'!H298="","",'Lista VCP_BCI_2025'!H298)</f>
        <v/>
      </c>
      <c r="I299" s="166" t="str">
        <f>IF('Lista VCP_BCI_2025'!I298="","",'Lista VCP_BCI_2025'!I298)</f>
        <v/>
      </c>
      <c r="J299" s="258"/>
      <c r="K299" s="214" t="str">
        <f t="shared" si="66"/>
        <v>C</v>
      </c>
      <c r="L299" s="214" t="str">
        <f t="shared" ref="L299:L303" si="72">CONCATENATE(E299,H299)</f>
        <v/>
      </c>
      <c r="M299" s="214" t="str">
        <f t="shared" si="68"/>
        <v>C</v>
      </c>
      <c r="N299" s="214" t="str">
        <f t="shared" si="69"/>
        <v>C</v>
      </c>
      <c r="O299" s="214" t="str">
        <f t="shared" si="70"/>
        <v>C</v>
      </c>
      <c r="P299" s="214" t="str">
        <f t="shared" si="71"/>
        <v>C</v>
      </c>
    </row>
    <row r="300" spans="2:16" ht="25.5" customHeight="1" x14ac:dyDescent="0.35">
      <c r="B300" s="42" t="s">
        <v>318</v>
      </c>
      <c r="C300" s="22" t="s">
        <v>571</v>
      </c>
      <c r="D300" s="10" t="s">
        <v>0</v>
      </c>
      <c r="E300" s="119"/>
      <c r="F300" s="13" t="str">
        <f>IF('Lista VCP_BCI_2025'!F299="","",'Lista VCP_BCI_2025'!F299)</f>
        <v/>
      </c>
      <c r="G300" s="13" t="str">
        <f>IF('Lista VCP_BCI_2025'!G299="","",'Lista VCP_BCI_2025'!G299)</f>
        <v/>
      </c>
      <c r="H300" s="93" t="str">
        <f>IF('Lista VCP_BCI_2025'!H299="","",'Lista VCP_BCI_2025'!H299)</f>
        <v/>
      </c>
      <c r="I300" s="166" t="str">
        <f>IF('Lista VCP_BCI_2025'!I299="","",'Lista VCP_BCI_2025'!I299)</f>
        <v/>
      </c>
      <c r="J300" s="258"/>
      <c r="K300" s="214" t="str">
        <f t="shared" si="66"/>
        <v>C</v>
      </c>
      <c r="L300" s="214" t="str">
        <f t="shared" si="72"/>
        <v/>
      </c>
      <c r="M300" s="214" t="str">
        <f t="shared" si="68"/>
        <v>C</v>
      </c>
      <c r="N300" s="214" t="str">
        <f t="shared" si="69"/>
        <v>C</v>
      </c>
      <c r="O300" s="214" t="str">
        <f t="shared" si="70"/>
        <v>C</v>
      </c>
      <c r="P300" s="214" t="str">
        <f t="shared" si="71"/>
        <v>C</v>
      </c>
    </row>
    <row r="301" spans="2:16" ht="25.5" x14ac:dyDescent="0.35">
      <c r="B301" s="42" t="s">
        <v>103</v>
      </c>
      <c r="C301" s="22" t="s">
        <v>383</v>
      </c>
      <c r="D301" s="10" t="s">
        <v>0</v>
      </c>
      <c r="E301" s="119"/>
      <c r="F301" s="13" t="str">
        <f>IF('Lista VCP_BCI_2025'!F300="","",'Lista VCP_BCI_2025'!F300)</f>
        <v/>
      </c>
      <c r="G301" s="13" t="str">
        <f>IF('Lista VCP_BCI_2025'!G300="","",'Lista VCP_BCI_2025'!G300)</f>
        <v/>
      </c>
      <c r="H301" s="93" t="str">
        <f>IF('Lista VCP_BCI_2025'!H300="","",'Lista VCP_BCI_2025'!H300)</f>
        <v/>
      </c>
      <c r="I301" s="166" t="str">
        <f>IF('Lista VCP_BCI_2025'!I300="","",'Lista VCP_BCI_2025'!I300)</f>
        <v/>
      </c>
      <c r="J301" s="258"/>
      <c r="K301" s="214" t="str">
        <f t="shared" si="66"/>
        <v>C</v>
      </c>
      <c r="L301" s="214" t="str">
        <f t="shared" si="72"/>
        <v/>
      </c>
      <c r="M301" s="214" t="str">
        <f t="shared" si="68"/>
        <v>C</v>
      </c>
      <c r="N301" s="214" t="str">
        <f t="shared" si="69"/>
        <v>C</v>
      </c>
      <c r="O301" s="214" t="str">
        <f t="shared" si="70"/>
        <v>C</v>
      </c>
      <c r="P301" s="214" t="str">
        <f t="shared" si="71"/>
        <v>C</v>
      </c>
    </row>
    <row r="302" spans="2:16" ht="38.25" x14ac:dyDescent="0.35">
      <c r="B302" s="42" t="s">
        <v>104</v>
      </c>
      <c r="C302" s="22" t="s">
        <v>572</v>
      </c>
      <c r="D302" s="10" t="s">
        <v>0</v>
      </c>
      <c r="E302" s="119"/>
      <c r="F302" s="13" t="str">
        <f>IF('Lista VCP_BCI_2025'!F301="","",'Lista VCP_BCI_2025'!F301)</f>
        <v/>
      </c>
      <c r="G302" s="13" t="str">
        <f>IF('Lista VCP_BCI_2025'!G301="","",'Lista VCP_BCI_2025'!G301)</f>
        <v/>
      </c>
      <c r="H302" s="93" t="str">
        <f>IF('Lista VCP_BCI_2025'!H301="","",'Lista VCP_BCI_2025'!H301)</f>
        <v/>
      </c>
      <c r="I302" s="166" t="str">
        <f>IF('Lista VCP_BCI_2025'!I301="","",'Lista VCP_BCI_2025'!I301)</f>
        <v/>
      </c>
      <c r="J302" s="258"/>
      <c r="K302" s="214" t="str">
        <f t="shared" si="66"/>
        <v>C</v>
      </c>
      <c r="L302" s="214" t="str">
        <f t="shared" si="72"/>
        <v/>
      </c>
      <c r="M302" s="214" t="str">
        <f t="shared" si="68"/>
        <v>C</v>
      </c>
      <c r="N302" s="214" t="str">
        <f t="shared" si="69"/>
        <v>C</v>
      </c>
      <c r="O302" s="214" t="str">
        <f t="shared" si="70"/>
        <v>C</v>
      </c>
      <c r="P302" s="214" t="str">
        <f t="shared" si="71"/>
        <v>C</v>
      </c>
    </row>
    <row r="303" spans="2:16" ht="51" x14ac:dyDescent="0.35">
      <c r="B303" s="42" t="s">
        <v>105</v>
      </c>
      <c r="C303" s="22" t="s">
        <v>384</v>
      </c>
      <c r="D303" s="10" t="s">
        <v>0</v>
      </c>
      <c r="E303" s="119"/>
      <c r="F303" s="13" t="str">
        <f>IF('Lista VCP_BCI_2025'!F302="","",'Lista VCP_BCI_2025'!F302)</f>
        <v/>
      </c>
      <c r="G303" s="13" t="str">
        <f>IF('Lista VCP_BCI_2025'!G302="","",'Lista VCP_BCI_2025'!G302)</f>
        <v/>
      </c>
      <c r="H303" s="93" t="str">
        <f>IF('Lista VCP_BCI_2025'!H302="","",'Lista VCP_BCI_2025'!H302)</f>
        <v/>
      </c>
      <c r="I303" s="166" t="str">
        <f>IF('Lista VCP_BCI_2025'!I302="","",'Lista VCP_BCI_2025'!I302)</f>
        <v/>
      </c>
      <c r="J303" s="258"/>
      <c r="K303" s="214" t="str">
        <f t="shared" si="66"/>
        <v>C</v>
      </c>
      <c r="L303" s="214" t="str">
        <f t="shared" si="72"/>
        <v/>
      </c>
      <c r="M303" s="214" t="str">
        <f t="shared" si="68"/>
        <v>C</v>
      </c>
      <c r="N303" s="214" t="str">
        <f t="shared" si="69"/>
        <v>C</v>
      </c>
      <c r="O303" s="214" t="str">
        <f t="shared" si="70"/>
        <v>C</v>
      </c>
      <c r="P303" s="214" t="str">
        <f t="shared" si="71"/>
        <v>C</v>
      </c>
    </row>
    <row r="304" spans="2:16" x14ac:dyDescent="0.45">
      <c r="B304" s="177"/>
      <c r="C304" s="50" t="s">
        <v>132</v>
      </c>
      <c r="D304" s="11" t="s">
        <v>0</v>
      </c>
      <c r="E304" s="30" t="s">
        <v>271</v>
      </c>
      <c r="F304" s="11" t="s">
        <v>33</v>
      </c>
      <c r="G304" s="11" t="s">
        <v>1</v>
      </c>
      <c r="H304" s="11" t="s">
        <v>238</v>
      </c>
      <c r="I304" s="15" t="s">
        <v>204</v>
      </c>
    </row>
    <row r="305" spans="2:16" ht="25.5" x14ac:dyDescent="0.35">
      <c r="B305" s="52" t="s">
        <v>106</v>
      </c>
      <c r="C305" s="26" t="s">
        <v>224</v>
      </c>
      <c r="D305" s="10" t="s">
        <v>0</v>
      </c>
      <c r="E305" s="119"/>
      <c r="F305" s="13" t="str">
        <f>IF('Lista VCP_BCI_2025'!F304="","",'Lista VCP_BCI_2025'!F304)</f>
        <v/>
      </c>
      <c r="G305" s="13" t="str">
        <f>IF('Lista VCP_BCI_2025'!G304="","",'Lista VCP_BCI_2025'!G304)</f>
        <v/>
      </c>
      <c r="H305" s="93" t="str">
        <f>IF('Lista VCP_BCI_2025'!H304="","",'Lista VCP_BCI_2025'!H304)</f>
        <v/>
      </c>
      <c r="I305" s="166" t="str">
        <f>IF('Lista VCP_BCI_2025'!I304="","",'Lista VCP_BCI_2025'!I304)</f>
        <v/>
      </c>
      <c r="J305" s="258"/>
      <c r="K305" s="214" t="str">
        <f t="shared" ref="K305:K306" si="73">CONCATENATE(D305,H305)</f>
        <v>C</v>
      </c>
      <c r="L305" s="214" t="str">
        <f t="shared" ref="L305:L306" si="74">CONCATENATE(E305,H305)</f>
        <v/>
      </c>
      <c r="M305" s="214" t="str">
        <f t="shared" ref="M305:M306" si="75">CONCATENATE(D305,F305)</f>
        <v>C</v>
      </c>
      <c r="N305" s="214" t="str">
        <f t="shared" ref="N305:N306" si="76">CONCATENATE(D305,E305,F305)</f>
        <v>C</v>
      </c>
      <c r="O305" s="214" t="str">
        <f t="shared" ref="O305:O306" si="77">CONCATENATE(D305,G305)</f>
        <v>C</v>
      </c>
      <c r="P305" s="214" t="str">
        <f t="shared" ref="P305:P306" si="78">CONCATENATE(D305,E305,G305)</f>
        <v>C</v>
      </c>
    </row>
    <row r="306" spans="2:16" ht="25.5" x14ac:dyDescent="0.35">
      <c r="B306" s="52" t="s">
        <v>109</v>
      </c>
      <c r="C306" s="22" t="s">
        <v>223</v>
      </c>
      <c r="D306" s="10" t="s">
        <v>0</v>
      </c>
      <c r="E306" s="119"/>
      <c r="F306" s="13" t="str">
        <f>IF('Lista VCP_BCI_2025'!F305="","",'Lista VCP_BCI_2025'!F305)</f>
        <v/>
      </c>
      <c r="G306" s="13" t="str">
        <f>IF('Lista VCP_BCI_2025'!G305="","",'Lista VCP_BCI_2025'!G305)</f>
        <v/>
      </c>
      <c r="H306" s="93" t="str">
        <f>IF('Lista VCP_BCI_2025'!H305="","",'Lista VCP_BCI_2025'!H305)</f>
        <v/>
      </c>
      <c r="I306" s="166" t="str">
        <f>IF('Lista VCP_BCI_2025'!I305="","",'Lista VCP_BCI_2025'!I305)</f>
        <v/>
      </c>
      <c r="J306" s="258"/>
      <c r="K306" s="214" t="str">
        <f t="shared" si="73"/>
        <v>C</v>
      </c>
      <c r="L306" s="214" t="str">
        <f t="shared" si="74"/>
        <v/>
      </c>
      <c r="M306" s="214" t="str">
        <f t="shared" si="75"/>
        <v>C</v>
      </c>
      <c r="N306" s="214" t="str">
        <f t="shared" si="76"/>
        <v>C</v>
      </c>
      <c r="O306" s="214" t="str">
        <f t="shared" si="77"/>
        <v>C</v>
      </c>
      <c r="P306" s="214" t="str">
        <f t="shared" si="78"/>
        <v>C</v>
      </c>
    </row>
    <row r="307" spans="2:16" x14ac:dyDescent="0.45">
      <c r="B307" s="177"/>
      <c r="C307" s="50" t="s">
        <v>137</v>
      </c>
      <c r="D307" s="11" t="s">
        <v>0</v>
      </c>
      <c r="E307" s="30" t="s">
        <v>271</v>
      </c>
      <c r="F307" s="11" t="s">
        <v>33</v>
      </c>
      <c r="G307" s="11" t="s">
        <v>1</v>
      </c>
      <c r="H307" s="11" t="s">
        <v>238</v>
      </c>
      <c r="I307" s="15" t="s">
        <v>204</v>
      </c>
    </row>
    <row r="308" spans="2:16" ht="38.25" x14ac:dyDescent="0.35">
      <c r="B308" s="42" t="s">
        <v>110</v>
      </c>
      <c r="C308" s="22" t="s">
        <v>385</v>
      </c>
      <c r="D308" s="10" t="s">
        <v>0</v>
      </c>
      <c r="E308" s="119"/>
      <c r="F308" s="13" t="str">
        <f>IF('Lista VCP_BCI_2025'!F307="","",'Lista VCP_BCI_2025'!F307)</f>
        <v/>
      </c>
      <c r="G308" s="13" t="str">
        <f>IF('Lista VCP_BCI_2025'!G307="","",'Lista VCP_BCI_2025'!G307)</f>
        <v/>
      </c>
      <c r="H308" s="93" t="str">
        <f>IF('Lista VCP_BCI_2025'!H307="","",'Lista VCP_BCI_2025'!H307)</f>
        <v/>
      </c>
      <c r="I308" s="166" t="str">
        <f>IF('Lista VCP_BCI_2025'!I307="","",'Lista VCP_BCI_2025'!I307)</f>
        <v/>
      </c>
      <c r="J308" s="258"/>
      <c r="K308" s="214" t="str">
        <f t="shared" ref="K308:K311" si="79">CONCATENATE(D308,H308)</f>
        <v>C</v>
      </c>
      <c r="L308" s="214" t="str">
        <f t="shared" ref="L308" si="80">CONCATENATE(E308,H308)</f>
        <v/>
      </c>
      <c r="M308" s="214" t="str">
        <f t="shared" ref="M308:M311" si="81">CONCATENATE(D308,F308)</f>
        <v>C</v>
      </c>
      <c r="N308" s="214" t="str">
        <f t="shared" ref="N308:N311" si="82">CONCATENATE(D308,E308,F308)</f>
        <v>C</v>
      </c>
      <c r="O308" s="214" t="str">
        <f t="shared" ref="O308:O311" si="83">CONCATENATE(D308,G308)</f>
        <v>C</v>
      </c>
      <c r="P308" s="214" t="str">
        <f t="shared" ref="P308:P311" si="84">CONCATENATE(D308,E308,G308)</f>
        <v>C</v>
      </c>
    </row>
    <row r="309" spans="2:16" ht="25.5" x14ac:dyDescent="0.35">
      <c r="B309" s="42" t="s">
        <v>111</v>
      </c>
      <c r="C309" s="22" t="s">
        <v>138</v>
      </c>
      <c r="D309" s="10" t="s">
        <v>0</v>
      </c>
      <c r="E309" s="119"/>
      <c r="F309" s="13" t="str">
        <f>IF('Lista VCP_BCI_2025'!F308="","",'Lista VCP_BCI_2025'!F308)</f>
        <v/>
      </c>
      <c r="G309" s="13" t="str">
        <f>IF('Lista VCP_BCI_2025'!G308="","",'Lista VCP_BCI_2025'!G308)</f>
        <v/>
      </c>
      <c r="H309" s="93" t="str">
        <f>IF('Lista VCP_BCI_2025'!H308="","",'Lista VCP_BCI_2025'!H308)</f>
        <v/>
      </c>
      <c r="I309" s="166" t="str">
        <f>IF('Lista VCP_BCI_2025'!I308="","",'Lista VCP_BCI_2025'!I308)</f>
        <v/>
      </c>
      <c r="J309" s="258"/>
      <c r="K309" s="214" t="str">
        <f t="shared" si="79"/>
        <v>C</v>
      </c>
      <c r="M309" s="214" t="str">
        <f t="shared" si="81"/>
        <v>C</v>
      </c>
      <c r="N309" s="214" t="str">
        <f t="shared" si="82"/>
        <v>C</v>
      </c>
      <c r="O309" s="214" t="str">
        <f t="shared" si="83"/>
        <v>C</v>
      </c>
      <c r="P309" s="214" t="str">
        <f t="shared" si="84"/>
        <v>C</v>
      </c>
    </row>
    <row r="310" spans="2:16" ht="25.5" x14ac:dyDescent="0.35">
      <c r="B310" s="42" t="s">
        <v>112</v>
      </c>
      <c r="C310" s="22" t="s">
        <v>139</v>
      </c>
      <c r="D310" s="10" t="s">
        <v>0</v>
      </c>
      <c r="E310" s="119"/>
      <c r="F310" s="13" t="str">
        <f>IF('Lista VCP_BCI_2025'!F309="","",'Lista VCP_BCI_2025'!F309)</f>
        <v/>
      </c>
      <c r="G310" s="13" t="str">
        <f>IF('Lista VCP_BCI_2025'!G309="","",'Lista VCP_BCI_2025'!G309)</f>
        <v/>
      </c>
      <c r="H310" s="93" t="str">
        <f>IF('Lista VCP_BCI_2025'!H309="","",'Lista VCP_BCI_2025'!H309)</f>
        <v/>
      </c>
      <c r="I310" s="166" t="str">
        <f>IF('Lista VCP_BCI_2025'!I309="","",'Lista VCP_BCI_2025'!I309)</f>
        <v/>
      </c>
      <c r="J310" s="258"/>
      <c r="K310" s="214" t="str">
        <f t="shared" si="79"/>
        <v>C</v>
      </c>
      <c r="M310" s="214" t="str">
        <f t="shared" si="81"/>
        <v>C</v>
      </c>
      <c r="N310" s="214" t="str">
        <f t="shared" si="82"/>
        <v>C</v>
      </c>
      <c r="O310" s="214" t="str">
        <f t="shared" si="83"/>
        <v>C</v>
      </c>
      <c r="P310" s="214" t="str">
        <f t="shared" si="84"/>
        <v>C</v>
      </c>
    </row>
    <row r="311" spans="2:16" ht="25.5" x14ac:dyDescent="0.35">
      <c r="B311" s="42" t="s">
        <v>113</v>
      </c>
      <c r="C311" s="22" t="s">
        <v>386</v>
      </c>
      <c r="D311" s="10" t="s">
        <v>0</v>
      </c>
      <c r="E311" s="119"/>
      <c r="F311" s="13" t="str">
        <f>IF('Lista VCP_BCI_2025'!F310="","",'Lista VCP_BCI_2025'!F310)</f>
        <v/>
      </c>
      <c r="G311" s="13" t="str">
        <f>IF('Lista VCP_BCI_2025'!G310="","",'Lista VCP_BCI_2025'!G310)</f>
        <v/>
      </c>
      <c r="H311" s="93" t="str">
        <f>IF('Lista VCP_BCI_2025'!H310="","",'Lista VCP_BCI_2025'!H310)</f>
        <v/>
      </c>
      <c r="I311" s="166" t="str">
        <f>IF('Lista VCP_BCI_2025'!I310="","",'Lista VCP_BCI_2025'!I310)</f>
        <v/>
      </c>
      <c r="J311" s="258"/>
      <c r="K311" s="214" t="str">
        <f t="shared" si="79"/>
        <v>C</v>
      </c>
      <c r="L311" s="214" t="str">
        <f t="shared" ref="L311" si="85">CONCATENATE(E311,H311)</f>
        <v/>
      </c>
      <c r="M311" s="214" t="str">
        <f t="shared" si="81"/>
        <v>C</v>
      </c>
      <c r="N311" s="214" t="str">
        <f t="shared" si="82"/>
        <v>C</v>
      </c>
      <c r="O311" s="214" t="str">
        <f t="shared" si="83"/>
        <v>C</v>
      </c>
      <c r="P311" s="214" t="str">
        <f t="shared" si="84"/>
        <v>C</v>
      </c>
    </row>
    <row r="312" spans="2:16" x14ac:dyDescent="0.45">
      <c r="B312" s="177"/>
      <c r="C312" s="50" t="s">
        <v>143</v>
      </c>
      <c r="D312" s="11" t="s">
        <v>0</v>
      </c>
      <c r="E312" s="30" t="s">
        <v>271</v>
      </c>
      <c r="F312" s="11" t="s">
        <v>33</v>
      </c>
      <c r="G312" s="11" t="s">
        <v>1</v>
      </c>
      <c r="H312" s="11" t="s">
        <v>238</v>
      </c>
      <c r="I312" s="15" t="s">
        <v>204</v>
      </c>
    </row>
    <row r="313" spans="2:16" x14ac:dyDescent="0.35">
      <c r="B313" s="42" t="s">
        <v>114</v>
      </c>
      <c r="C313" s="22" t="s">
        <v>144</v>
      </c>
      <c r="D313" s="10" t="s">
        <v>0</v>
      </c>
      <c r="E313" s="119"/>
      <c r="F313" s="13" t="str">
        <f>IF('Lista VCP_BCI_2025'!F312="","",'Lista VCP_BCI_2025'!F312)</f>
        <v/>
      </c>
      <c r="G313" s="13" t="str">
        <f>IF('Lista VCP_BCI_2025'!G312="","",'Lista VCP_BCI_2025'!G312)</f>
        <v/>
      </c>
      <c r="H313" s="93" t="str">
        <f>IF('Lista VCP_BCI_2025'!H312="","",'Lista VCP_BCI_2025'!H312)</f>
        <v/>
      </c>
      <c r="I313" s="166" t="str">
        <f>IF('Lista VCP_BCI_2025'!I312="","",'Lista VCP_BCI_2025'!I312)</f>
        <v/>
      </c>
      <c r="J313" s="258"/>
      <c r="K313" s="214" t="str">
        <f t="shared" ref="K313:K332" si="86">CONCATENATE(D313,H313)</f>
        <v>C</v>
      </c>
      <c r="L313" s="214" t="str">
        <f t="shared" ref="L313:L330" si="87">CONCATENATE(E313,H313)</f>
        <v/>
      </c>
      <c r="M313" s="214" t="str">
        <f t="shared" ref="M313:M332" si="88">CONCATENATE(D313,F313)</f>
        <v>C</v>
      </c>
      <c r="N313" s="214" t="str">
        <f t="shared" ref="N313:N332" si="89">CONCATENATE(D313,E313,F313)</f>
        <v>C</v>
      </c>
      <c r="O313" s="214" t="str">
        <f t="shared" ref="O313:O332" si="90">CONCATENATE(D313,G313)</f>
        <v>C</v>
      </c>
      <c r="P313" s="214" t="str">
        <f t="shared" ref="P313:P332" si="91">CONCATENATE(D313,E313,G313)</f>
        <v>C</v>
      </c>
    </row>
    <row r="314" spans="2:16" ht="25.5" x14ac:dyDescent="0.35">
      <c r="B314" s="42" t="s">
        <v>116</v>
      </c>
      <c r="C314" s="22" t="s">
        <v>602</v>
      </c>
      <c r="D314" s="10" t="s">
        <v>0</v>
      </c>
      <c r="E314" s="119"/>
      <c r="F314" s="13" t="str">
        <f>IF('Lista VCP_BCI_2025'!F313="","",'Lista VCP_BCI_2025'!F313)</f>
        <v/>
      </c>
      <c r="G314" s="13" t="str">
        <f>IF('Lista VCP_BCI_2025'!G313="","",'Lista VCP_BCI_2025'!G313)</f>
        <v/>
      </c>
      <c r="H314" s="93" t="str">
        <f>IF('Lista VCP_BCI_2025'!H313="","",'Lista VCP_BCI_2025'!H313)</f>
        <v/>
      </c>
      <c r="I314" s="166" t="str">
        <f>IF('Lista VCP_BCI_2025'!I313="","",'Lista VCP_BCI_2025'!I313)</f>
        <v/>
      </c>
      <c r="J314" s="258"/>
      <c r="K314" s="214" t="str">
        <f t="shared" si="86"/>
        <v>C</v>
      </c>
      <c r="L314" s="214" t="str">
        <f t="shared" si="87"/>
        <v/>
      </c>
      <c r="M314" s="214" t="str">
        <f t="shared" si="88"/>
        <v>C</v>
      </c>
      <c r="N314" s="214" t="str">
        <f t="shared" si="89"/>
        <v>C</v>
      </c>
      <c r="O314" s="214" t="str">
        <f t="shared" si="90"/>
        <v>C</v>
      </c>
      <c r="P314" s="214" t="str">
        <f t="shared" si="91"/>
        <v>C</v>
      </c>
    </row>
    <row r="315" spans="2:16" x14ac:dyDescent="0.45">
      <c r="B315" s="177"/>
      <c r="C315" s="50" t="s">
        <v>149</v>
      </c>
      <c r="D315" s="11" t="s">
        <v>0</v>
      </c>
      <c r="E315" s="30" t="s">
        <v>271</v>
      </c>
      <c r="F315" s="11" t="s">
        <v>33</v>
      </c>
      <c r="G315" s="11" t="s">
        <v>1</v>
      </c>
      <c r="H315" s="11" t="s">
        <v>238</v>
      </c>
      <c r="I315" s="15" t="s">
        <v>204</v>
      </c>
      <c r="J315" s="258"/>
    </row>
    <row r="316" spans="2:16" ht="25.5" x14ac:dyDescent="0.45">
      <c r="B316" s="42" t="s">
        <v>117</v>
      </c>
      <c r="C316" s="22" t="s">
        <v>226</v>
      </c>
      <c r="D316" s="10" t="s">
        <v>0</v>
      </c>
      <c r="E316" s="10" t="s">
        <v>271</v>
      </c>
      <c r="F316" s="13" t="str">
        <f>IF('Lista VCP_BCI_2025'!F315="","",'Lista VCP_BCI_2025'!F315)</f>
        <v/>
      </c>
      <c r="G316" s="13" t="str">
        <f>IF('Lista VCP_BCI_2025'!G315="","",'Lista VCP_BCI_2025'!G315)</f>
        <v/>
      </c>
      <c r="H316" s="93" t="str">
        <f>IF('Lista VCP_BCI_2025'!H315="","",'Lista VCP_BCI_2025'!H315)</f>
        <v/>
      </c>
      <c r="I316" s="166" t="str">
        <f>IF('Lista VCP_BCI_2025'!I315="","",'Lista VCP_BCI_2025'!I315)</f>
        <v/>
      </c>
      <c r="J316" s="258"/>
      <c r="K316" s="214" t="str">
        <f t="shared" si="86"/>
        <v>C</v>
      </c>
      <c r="L316" s="214" t="str">
        <f t="shared" si="87"/>
        <v>CMP</v>
      </c>
      <c r="M316" s="214" t="str">
        <f t="shared" si="88"/>
        <v>C</v>
      </c>
      <c r="N316" s="214" t="str">
        <f t="shared" si="89"/>
        <v>CCMP</v>
      </c>
      <c r="O316" s="214" t="str">
        <f t="shared" si="90"/>
        <v>C</v>
      </c>
      <c r="P316" s="214" t="str">
        <f t="shared" si="91"/>
        <v>CCMP</v>
      </c>
    </row>
    <row r="317" spans="2:16" ht="25.5" x14ac:dyDescent="0.45">
      <c r="B317" s="42" t="s">
        <v>118</v>
      </c>
      <c r="C317" s="22" t="s">
        <v>225</v>
      </c>
      <c r="D317" s="10" t="s">
        <v>0</v>
      </c>
      <c r="E317" s="10" t="s">
        <v>271</v>
      </c>
      <c r="F317" s="13" t="str">
        <f>IF('Lista VCP_BCI_2025'!F316="","",'Lista VCP_BCI_2025'!F316)</f>
        <v/>
      </c>
      <c r="G317" s="13" t="str">
        <f>IF('Lista VCP_BCI_2025'!G316="","",'Lista VCP_BCI_2025'!G316)</f>
        <v/>
      </c>
      <c r="H317" s="93" t="str">
        <f>IF('Lista VCP_BCI_2025'!H316="","",'Lista VCP_BCI_2025'!H316)</f>
        <v/>
      </c>
      <c r="I317" s="166" t="str">
        <f>IF('Lista VCP_BCI_2025'!I316="","",'Lista VCP_BCI_2025'!I316)</f>
        <v/>
      </c>
      <c r="J317" s="258"/>
      <c r="K317" s="214" t="str">
        <f t="shared" si="86"/>
        <v>C</v>
      </c>
      <c r="L317" s="214" t="str">
        <f t="shared" si="87"/>
        <v>CMP</v>
      </c>
      <c r="M317" s="214" t="str">
        <f t="shared" si="88"/>
        <v>C</v>
      </c>
      <c r="N317" s="214" t="str">
        <f t="shared" si="89"/>
        <v>CCMP</v>
      </c>
      <c r="O317" s="214" t="str">
        <f t="shared" si="90"/>
        <v>C</v>
      </c>
      <c r="P317" s="214" t="str">
        <f t="shared" si="91"/>
        <v>CCMP</v>
      </c>
    </row>
    <row r="318" spans="2:16" x14ac:dyDescent="0.45">
      <c r="B318" s="177"/>
      <c r="C318" s="50" t="s">
        <v>444</v>
      </c>
      <c r="D318" s="11" t="s">
        <v>0</v>
      </c>
      <c r="E318" s="30" t="s">
        <v>271</v>
      </c>
      <c r="F318" s="11" t="s">
        <v>33</v>
      </c>
      <c r="G318" s="11" t="s">
        <v>1</v>
      </c>
      <c r="H318" s="11" t="s">
        <v>238</v>
      </c>
      <c r="I318" s="15" t="s">
        <v>204</v>
      </c>
      <c r="J318" s="258"/>
    </row>
    <row r="319" spans="2:16" ht="38.25" x14ac:dyDescent="0.35">
      <c r="B319" s="42" t="s">
        <v>120</v>
      </c>
      <c r="C319" s="22" t="s">
        <v>573</v>
      </c>
      <c r="D319" s="10" t="s">
        <v>0</v>
      </c>
      <c r="E319" s="119"/>
      <c r="F319" s="13" t="str">
        <f>IF('Lista VCP_BCI_2025'!F318="","",'Lista VCP_BCI_2025'!F318)</f>
        <v/>
      </c>
      <c r="G319" s="13" t="str">
        <f>IF('Lista VCP_BCI_2025'!G318="","",'Lista VCP_BCI_2025'!G318)</f>
        <v/>
      </c>
      <c r="H319" s="93" t="str">
        <f>IF('Lista VCP_BCI_2025'!H318="","",'Lista VCP_BCI_2025'!H318)</f>
        <v/>
      </c>
      <c r="I319" s="166" t="str">
        <f>IF('Lista VCP_BCI_2025'!I318="","",'Lista VCP_BCI_2025'!I318)</f>
        <v/>
      </c>
      <c r="J319" s="258"/>
      <c r="K319" s="214" t="str">
        <f t="shared" si="86"/>
        <v>C</v>
      </c>
      <c r="L319" s="214" t="str">
        <f t="shared" si="87"/>
        <v/>
      </c>
      <c r="M319" s="214" t="str">
        <f t="shared" si="88"/>
        <v>C</v>
      </c>
      <c r="N319" s="214" t="str">
        <f t="shared" si="89"/>
        <v>C</v>
      </c>
      <c r="O319" s="214" t="str">
        <f t="shared" si="90"/>
        <v>C</v>
      </c>
      <c r="P319" s="214" t="str">
        <f t="shared" si="91"/>
        <v>C</v>
      </c>
    </row>
    <row r="320" spans="2:16" ht="25.5" x14ac:dyDescent="0.35">
      <c r="B320" s="42" t="s">
        <v>311</v>
      </c>
      <c r="C320" s="26" t="s">
        <v>227</v>
      </c>
      <c r="D320" s="10" t="s">
        <v>0</v>
      </c>
      <c r="E320" s="119"/>
      <c r="F320" s="13" t="str">
        <f>IF('Lista VCP_BCI_2025'!F319="","",'Lista VCP_BCI_2025'!F319)</f>
        <v/>
      </c>
      <c r="G320" s="13" t="str">
        <f>IF('Lista VCP_BCI_2025'!G319="","",'Lista VCP_BCI_2025'!G319)</f>
        <v/>
      </c>
      <c r="H320" s="93" t="str">
        <f>IF('Lista VCP_BCI_2025'!H319="","",'Lista VCP_BCI_2025'!H319)</f>
        <v/>
      </c>
      <c r="I320" s="166" t="str">
        <f>IF('Lista VCP_BCI_2025'!I319="","",'Lista VCP_BCI_2025'!I319)</f>
        <v/>
      </c>
      <c r="J320" s="258"/>
      <c r="K320" s="214" t="str">
        <f t="shared" si="86"/>
        <v>C</v>
      </c>
      <c r="L320" s="214" t="str">
        <f t="shared" si="87"/>
        <v/>
      </c>
      <c r="M320" s="214" t="str">
        <f t="shared" si="88"/>
        <v>C</v>
      </c>
      <c r="N320" s="214" t="str">
        <f t="shared" si="89"/>
        <v>C</v>
      </c>
      <c r="O320" s="214" t="str">
        <f t="shared" si="90"/>
        <v>C</v>
      </c>
      <c r="P320" s="214" t="str">
        <f t="shared" si="91"/>
        <v>C</v>
      </c>
    </row>
    <row r="321" spans="2:16" ht="25.5" x14ac:dyDescent="0.35">
      <c r="B321" s="42" t="s">
        <v>123</v>
      </c>
      <c r="C321" s="22" t="s">
        <v>155</v>
      </c>
      <c r="D321" s="10" t="s">
        <v>0</v>
      </c>
      <c r="E321" s="119"/>
      <c r="F321" s="13" t="str">
        <f>IF('Lista VCP_BCI_2025'!F320="","",'Lista VCP_BCI_2025'!F320)</f>
        <v/>
      </c>
      <c r="G321" s="13" t="str">
        <f>IF('Lista VCP_BCI_2025'!G320="","",'Lista VCP_BCI_2025'!G320)</f>
        <v/>
      </c>
      <c r="H321" s="93" t="str">
        <f>IF('Lista VCP_BCI_2025'!H320="","",'Lista VCP_BCI_2025'!H320)</f>
        <v/>
      </c>
      <c r="I321" s="166" t="str">
        <f>IF('Lista VCP_BCI_2025'!I320="","",'Lista VCP_BCI_2025'!I320)</f>
        <v/>
      </c>
      <c r="J321" s="258"/>
      <c r="K321" s="214" t="str">
        <f t="shared" si="86"/>
        <v>C</v>
      </c>
      <c r="L321" s="214" t="str">
        <f t="shared" si="87"/>
        <v/>
      </c>
      <c r="M321" s="214" t="str">
        <f t="shared" si="88"/>
        <v>C</v>
      </c>
      <c r="N321" s="214" t="str">
        <f t="shared" si="89"/>
        <v>C</v>
      </c>
      <c r="O321" s="214" t="str">
        <f t="shared" si="90"/>
        <v>C</v>
      </c>
      <c r="P321" s="214" t="str">
        <f t="shared" si="91"/>
        <v>C</v>
      </c>
    </row>
    <row r="322" spans="2:16" ht="25.5" x14ac:dyDescent="0.45">
      <c r="B322" s="42" t="s">
        <v>124</v>
      </c>
      <c r="C322" s="22" t="s">
        <v>445</v>
      </c>
      <c r="D322" s="10" t="s">
        <v>0</v>
      </c>
      <c r="E322" s="10" t="s">
        <v>271</v>
      </c>
      <c r="F322" s="13" t="str">
        <f>IF('Lista VCP_BCI_2025'!F321="","",'Lista VCP_BCI_2025'!F321)</f>
        <v/>
      </c>
      <c r="G322" s="13" t="str">
        <f>IF('Lista VCP_BCI_2025'!G321="","",'Lista VCP_BCI_2025'!G321)</f>
        <v/>
      </c>
      <c r="H322" s="93" t="str">
        <f>IF('Lista VCP_BCI_2025'!H321="","",'Lista VCP_BCI_2025'!H321)</f>
        <v/>
      </c>
      <c r="I322" s="166" t="str">
        <f>IF('Lista VCP_BCI_2025'!I321="","",'Lista VCP_BCI_2025'!I321)</f>
        <v/>
      </c>
      <c r="J322" s="258"/>
      <c r="K322" s="214" t="str">
        <f t="shared" si="86"/>
        <v>C</v>
      </c>
      <c r="L322" s="214" t="str">
        <f t="shared" si="87"/>
        <v>CMP</v>
      </c>
      <c r="M322" s="214" t="str">
        <f t="shared" si="88"/>
        <v>C</v>
      </c>
      <c r="N322" s="214" t="str">
        <f t="shared" si="89"/>
        <v>CCMP</v>
      </c>
      <c r="O322" s="214" t="str">
        <f t="shared" si="90"/>
        <v>C</v>
      </c>
      <c r="P322" s="214" t="str">
        <f t="shared" si="91"/>
        <v>CCMP</v>
      </c>
    </row>
    <row r="323" spans="2:16" ht="25.5" x14ac:dyDescent="0.35">
      <c r="B323" s="42" t="s">
        <v>125</v>
      </c>
      <c r="C323" s="22" t="s">
        <v>387</v>
      </c>
      <c r="D323" s="10" t="s">
        <v>0</v>
      </c>
      <c r="E323" s="119"/>
      <c r="F323" s="13" t="str">
        <f>IF('Lista VCP_BCI_2025'!F322="","",'Lista VCP_BCI_2025'!F322)</f>
        <v/>
      </c>
      <c r="G323" s="13" t="str">
        <f>IF('Lista VCP_BCI_2025'!G322="","",'Lista VCP_BCI_2025'!G322)</f>
        <v/>
      </c>
      <c r="H323" s="93" t="str">
        <f>IF('Lista VCP_BCI_2025'!H322="","",'Lista VCP_BCI_2025'!H322)</f>
        <v/>
      </c>
      <c r="I323" s="166" t="str">
        <f>IF('Lista VCP_BCI_2025'!I322="","",'Lista VCP_BCI_2025'!I322)</f>
        <v/>
      </c>
      <c r="J323" s="258"/>
      <c r="K323" s="214" t="str">
        <f t="shared" si="86"/>
        <v>C</v>
      </c>
      <c r="L323" s="214" t="str">
        <f t="shared" si="87"/>
        <v/>
      </c>
      <c r="M323" s="214" t="str">
        <f t="shared" si="88"/>
        <v>C</v>
      </c>
      <c r="N323" s="214" t="str">
        <f t="shared" si="89"/>
        <v>C</v>
      </c>
      <c r="O323" s="214" t="str">
        <f t="shared" si="90"/>
        <v>C</v>
      </c>
      <c r="P323" s="214" t="str">
        <f t="shared" si="91"/>
        <v>C</v>
      </c>
    </row>
    <row r="324" spans="2:16" x14ac:dyDescent="0.45">
      <c r="B324" s="177"/>
      <c r="C324" s="50" t="s">
        <v>157</v>
      </c>
      <c r="D324" s="11" t="s">
        <v>0</v>
      </c>
      <c r="E324" s="30" t="s">
        <v>271</v>
      </c>
      <c r="F324" s="11" t="s">
        <v>33</v>
      </c>
      <c r="G324" s="11" t="s">
        <v>1</v>
      </c>
      <c r="H324" s="11" t="s">
        <v>238</v>
      </c>
      <c r="I324" s="15" t="s">
        <v>204</v>
      </c>
      <c r="J324" s="258"/>
    </row>
    <row r="325" spans="2:16" ht="25.5" x14ac:dyDescent="0.35">
      <c r="B325" s="42" t="s">
        <v>126</v>
      </c>
      <c r="C325" s="22" t="s">
        <v>229</v>
      </c>
      <c r="D325" s="10" t="s">
        <v>0</v>
      </c>
      <c r="E325" s="119"/>
      <c r="F325" s="13" t="str">
        <f>IF('Lista VCP_BCI_2025'!F324="","",'Lista VCP_BCI_2025'!F324)</f>
        <v/>
      </c>
      <c r="G325" s="13" t="str">
        <f>IF('Lista VCP_BCI_2025'!G324="","",'Lista VCP_BCI_2025'!G324)</f>
        <v/>
      </c>
      <c r="H325" s="93" t="str">
        <f>IF('Lista VCP_BCI_2025'!H324="","",'Lista VCP_BCI_2025'!H324)</f>
        <v/>
      </c>
      <c r="I325" s="166" t="str">
        <f>IF('Lista VCP_BCI_2025'!I324="","",'Lista VCP_BCI_2025'!I324)</f>
        <v/>
      </c>
      <c r="J325" s="258"/>
      <c r="K325" s="214" t="str">
        <f t="shared" si="86"/>
        <v>C</v>
      </c>
      <c r="L325" s="214" t="str">
        <f t="shared" si="87"/>
        <v/>
      </c>
      <c r="M325" s="214" t="str">
        <f t="shared" si="88"/>
        <v>C</v>
      </c>
      <c r="N325" s="214" t="str">
        <f t="shared" si="89"/>
        <v>C</v>
      </c>
      <c r="O325" s="214" t="str">
        <f t="shared" si="90"/>
        <v>C</v>
      </c>
      <c r="P325" s="214" t="str">
        <f t="shared" si="91"/>
        <v>C</v>
      </c>
    </row>
    <row r="326" spans="2:16" ht="25.5" x14ac:dyDescent="0.35">
      <c r="B326" s="42" t="s">
        <v>127</v>
      </c>
      <c r="C326" s="22" t="s">
        <v>228</v>
      </c>
      <c r="D326" s="10" t="s">
        <v>0</v>
      </c>
      <c r="E326" s="119"/>
      <c r="F326" s="13" t="str">
        <f>IF('Lista VCP_BCI_2025'!F325="","",'Lista VCP_BCI_2025'!F325)</f>
        <v/>
      </c>
      <c r="G326" s="13" t="str">
        <f>IF('Lista VCP_BCI_2025'!G325="","",'Lista VCP_BCI_2025'!G325)</f>
        <v/>
      </c>
      <c r="H326" s="93" t="str">
        <f>IF('Lista VCP_BCI_2025'!H325="","",'Lista VCP_BCI_2025'!H325)</f>
        <v/>
      </c>
      <c r="I326" s="166" t="str">
        <f>IF('Lista VCP_BCI_2025'!I325="","",'Lista VCP_BCI_2025'!I325)</f>
        <v/>
      </c>
      <c r="J326" s="258"/>
      <c r="K326" s="214" t="str">
        <f t="shared" si="86"/>
        <v>C</v>
      </c>
      <c r="L326" s="214" t="str">
        <f t="shared" si="87"/>
        <v/>
      </c>
      <c r="M326" s="214" t="str">
        <f t="shared" si="88"/>
        <v>C</v>
      </c>
      <c r="N326" s="214" t="str">
        <f t="shared" si="89"/>
        <v>C</v>
      </c>
      <c r="O326" s="214" t="str">
        <f t="shared" si="90"/>
        <v>C</v>
      </c>
      <c r="P326" s="214" t="str">
        <f t="shared" si="91"/>
        <v>C</v>
      </c>
    </row>
    <row r="327" spans="2:16" ht="33" customHeight="1" x14ac:dyDescent="0.35">
      <c r="B327" s="42" t="s">
        <v>128</v>
      </c>
      <c r="C327" s="22" t="s">
        <v>230</v>
      </c>
      <c r="D327" s="10" t="s">
        <v>0</v>
      </c>
      <c r="E327" s="119"/>
      <c r="F327" s="13" t="str">
        <f>IF('Lista VCP_BCI_2025'!F326="","",'Lista VCP_BCI_2025'!F326)</f>
        <v/>
      </c>
      <c r="G327" s="13" t="str">
        <f>IF('Lista VCP_BCI_2025'!G326="","",'Lista VCP_BCI_2025'!G326)</f>
        <v/>
      </c>
      <c r="H327" s="93" t="str">
        <f>IF('Lista VCP_BCI_2025'!H326="","",'Lista VCP_BCI_2025'!H326)</f>
        <v/>
      </c>
      <c r="I327" s="166" t="str">
        <f>IF('Lista VCP_BCI_2025'!I326="","",'Lista VCP_BCI_2025'!I326)</f>
        <v/>
      </c>
      <c r="J327" s="258"/>
      <c r="K327" s="214" t="str">
        <f t="shared" si="86"/>
        <v>C</v>
      </c>
      <c r="L327" s="214" t="str">
        <f t="shared" si="87"/>
        <v/>
      </c>
      <c r="M327" s="214" t="str">
        <f t="shared" si="88"/>
        <v>C</v>
      </c>
      <c r="N327" s="214" t="str">
        <f t="shared" si="89"/>
        <v>C</v>
      </c>
      <c r="O327" s="214" t="str">
        <f t="shared" si="90"/>
        <v>C</v>
      </c>
      <c r="P327" s="214" t="str">
        <f t="shared" si="91"/>
        <v>C</v>
      </c>
    </row>
    <row r="328" spans="2:16" ht="18.75" customHeight="1" x14ac:dyDescent="0.45">
      <c r="B328" s="177"/>
      <c r="C328" s="50" t="s">
        <v>160</v>
      </c>
      <c r="D328" s="11" t="s">
        <v>0</v>
      </c>
      <c r="E328" s="30" t="s">
        <v>271</v>
      </c>
      <c r="F328" s="11" t="s">
        <v>33</v>
      </c>
      <c r="G328" s="11" t="s">
        <v>1</v>
      </c>
      <c r="H328" s="11" t="s">
        <v>238</v>
      </c>
      <c r="I328" s="15" t="s">
        <v>204</v>
      </c>
      <c r="J328" s="258"/>
    </row>
    <row r="329" spans="2:16" ht="25.5" x14ac:dyDescent="0.35">
      <c r="B329" s="42" t="s">
        <v>129</v>
      </c>
      <c r="C329" s="22" t="s">
        <v>161</v>
      </c>
      <c r="D329" s="10" t="s">
        <v>0</v>
      </c>
      <c r="E329" s="119"/>
      <c r="F329" s="13" t="str">
        <f>IF('Lista VCP_BCI_2025'!F328="","",'Lista VCP_BCI_2025'!F328)</f>
        <v/>
      </c>
      <c r="G329" s="13" t="str">
        <f>IF('Lista VCP_BCI_2025'!G328="","",'Lista VCP_BCI_2025'!G328)</f>
        <v/>
      </c>
      <c r="H329" s="93" t="str">
        <f>IF('Lista VCP_BCI_2025'!H328="","",'Lista VCP_BCI_2025'!H328)</f>
        <v/>
      </c>
      <c r="I329" s="166" t="str">
        <f>IF('Lista VCP_BCI_2025'!I328="","",'Lista VCP_BCI_2025'!I328)</f>
        <v/>
      </c>
      <c r="J329" s="258"/>
      <c r="K329" s="214" t="str">
        <f t="shared" si="86"/>
        <v>C</v>
      </c>
      <c r="L329" s="214" t="str">
        <f t="shared" si="87"/>
        <v/>
      </c>
      <c r="M329" s="214" t="str">
        <f t="shared" si="88"/>
        <v>C</v>
      </c>
      <c r="N329" s="214" t="str">
        <f t="shared" si="89"/>
        <v>C</v>
      </c>
      <c r="O329" s="214" t="str">
        <f t="shared" si="90"/>
        <v>C</v>
      </c>
      <c r="P329" s="214" t="str">
        <f t="shared" si="91"/>
        <v>C</v>
      </c>
    </row>
    <row r="330" spans="2:16" ht="30" customHeight="1" x14ac:dyDescent="0.35">
      <c r="B330" s="42" t="s">
        <v>130</v>
      </c>
      <c r="C330" s="22" t="s">
        <v>162</v>
      </c>
      <c r="D330" s="10" t="s">
        <v>0</v>
      </c>
      <c r="E330" s="119"/>
      <c r="F330" s="13" t="str">
        <f>IF('Lista VCP_BCI_2025'!F329="","",'Lista VCP_BCI_2025'!F329)</f>
        <v/>
      </c>
      <c r="G330" s="13" t="str">
        <f>IF('Lista VCP_BCI_2025'!G329="","",'Lista VCP_BCI_2025'!G329)</f>
        <v/>
      </c>
      <c r="H330" s="93" t="str">
        <f>IF('Lista VCP_BCI_2025'!H329="","",'Lista VCP_BCI_2025'!H329)</f>
        <v/>
      </c>
      <c r="I330" s="166" t="str">
        <f>IF('Lista VCP_BCI_2025'!I329="","",'Lista VCP_BCI_2025'!I329)</f>
        <v/>
      </c>
      <c r="J330" s="258"/>
      <c r="K330" s="214" t="str">
        <f t="shared" si="86"/>
        <v>C</v>
      </c>
      <c r="L330" s="214" t="str">
        <f t="shared" si="87"/>
        <v/>
      </c>
      <c r="M330" s="214" t="str">
        <f t="shared" si="88"/>
        <v>C</v>
      </c>
      <c r="N330" s="214" t="str">
        <f t="shared" si="89"/>
        <v>C</v>
      </c>
      <c r="O330" s="214" t="str">
        <f t="shared" si="90"/>
        <v>C</v>
      </c>
      <c r="P330" s="214" t="str">
        <f t="shared" si="91"/>
        <v>C</v>
      </c>
    </row>
    <row r="331" spans="2:16" ht="33" customHeight="1" x14ac:dyDescent="0.35">
      <c r="B331" s="42" t="s">
        <v>131</v>
      </c>
      <c r="C331" s="182" t="s">
        <v>163</v>
      </c>
      <c r="D331" s="10" t="s">
        <v>0</v>
      </c>
      <c r="E331" s="119"/>
      <c r="F331" s="13" t="str">
        <f>IF('Lista VCP_BCI_2025'!F330="","",'Lista VCP_BCI_2025'!F330)</f>
        <v/>
      </c>
      <c r="G331" s="13" t="str">
        <f>IF('Lista VCP_BCI_2025'!G330="","",'Lista VCP_BCI_2025'!G330)</f>
        <v/>
      </c>
      <c r="H331" s="93" t="str">
        <f>IF('Lista VCP_BCI_2025'!H330="","",'Lista VCP_BCI_2025'!H330)</f>
        <v/>
      </c>
      <c r="I331" s="166" t="str">
        <f>IF('Lista VCP_BCI_2025'!I330="","",'Lista VCP_BCI_2025'!I330)</f>
        <v/>
      </c>
      <c r="J331" s="258"/>
      <c r="K331" s="214" t="str">
        <f t="shared" si="86"/>
        <v>C</v>
      </c>
      <c r="M331" s="214" t="str">
        <f t="shared" si="88"/>
        <v>C</v>
      </c>
      <c r="N331" s="214" t="str">
        <f t="shared" si="89"/>
        <v>C</v>
      </c>
      <c r="O331" s="214" t="str">
        <f t="shared" si="90"/>
        <v>C</v>
      </c>
      <c r="P331" s="214" t="str">
        <f t="shared" si="91"/>
        <v>C</v>
      </c>
    </row>
    <row r="332" spans="2:16" ht="36" customHeight="1" x14ac:dyDescent="0.35">
      <c r="B332" s="42" t="s">
        <v>133</v>
      </c>
      <c r="C332" s="182" t="s">
        <v>388</v>
      </c>
      <c r="D332" s="10" t="s">
        <v>0</v>
      </c>
      <c r="E332" s="119"/>
      <c r="F332" s="13" t="str">
        <f>IF('Lista VCP_BCI_2025'!F331="","",'Lista VCP_BCI_2025'!F331)</f>
        <v/>
      </c>
      <c r="G332" s="13" t="str">
        <f>IF('Lista VCP_BCI_2025'!G331="","",'Lista VCP_BCI_2025'!G331)</f>
        <v/>
      </c>
      <c r="H332" s="93" t="str">
        <f>IF('Lista VCP_BCI_2025'!H331="","",'Lista VCP_BCI_2025'!H331)</f>
        <v/>
      </c>
      <c r="I332" s="166" t="str">
        <f>IF('Lista VCP_BCI_2025'!I331="","",'Lista VCP_BCI_2025'!I331)</f>
        <v/>
      </c>
      <c r="J332" s="258"/>
      <c r="K332" s="214" t="str">
        <f t="shared" si="86"/>
        <v>C</v>
      </c>
      <c r="M332" s="214" t="str">
        <f t="shared" si="88"/>
        <v>C</v>
      </c>
      <c r="N332" s="214" t="str">
        <f t="shared" si="89"/>
        <v>C</v>
      </c>
      <c r="O332" s="214" t="str">
        <f t="shared" si="90"/>
        <v>C</v>
      </c>
      <c r="P332" s="214" t="str">
        <f t="shared" si="91"/>
        <v>C</v>
      </c>
    </row>
    <row r="333" spans="2:16" ht="25.5" x14ac:dyDescent="0.45">
      <c r="B333" s="177"/>
      <c r="C333" s="35" t="s">
        <v>232</v>
      </c>
      <c r="D333" s="11" t="s">
        <v>0</v>
      </c>
      <c r="E333" s="30" t="s">
        <v>271</v>
      </c>
      <c r="F333" s="11" t="s">
        <v>33</v>
      </c>
      <c r="G333" s="11" t="s">
        <v>1</v>
      </c>
      <c r="H333" s="11" t="s">
        <v>238</v>
      </c>
      <c r="I333" s="15" t="s">
        <v>204</v>
      </c>
    </row>
    <row r="334" spans="2:16" ht="38.25" x14ac:dyDescent="0.35">
      <c r="B334" s="42" t="s">
        <v>134</v>
      </c>
      <c r="C334" s="22" t="s">
        <v>342</v>
      </c>
      <c r="D334" s="10" t="s">
        <v>0</v>
      </c>
      <c r="E334" s="119"/>
      <c r="F334" s="13" t="str">
        <f>IF('Lista VCP_BCI_2025'!F333="","",'Lista VCP_BCI_2025'!F333)</f>
        <v/>
      </c>
      <c r="G334" s="13" t="str">
        <f>IF('Lista VCP_BCI_2025'!G333="","",'Lista VCP_BCI_2025'!G333)</f>
        <v/>
      </c>
      <c r="H334" s="93" t="str">
        <f>IF('Lista VCP_BCI_2025'!H333="","",'Lista VCP_BCI_2025'!H333)</f>
        <v/>
      </c>
      <c r="I334" s="166" t="str">
        <f>IF('Lista VCP_BCI_2025'!I333="","",'Lista VCP_BCI_2025'!I333)</f>
        <v/>
      </c>
      <c r="J334" s="258"/>
      <c r="K334" s="214" t="str">
        <f t="shared" ref="K334:K355" si="92">CONCATENATE(D334,H334)</f>
        <v>C</v>
      </c>
      <c r="L334" s="214" t="str">
        <f t="shared" ref="L334:L353" si="93">CONCATENATE(E334,H334)</f>
        <v/>
      </c>
      <c r="M334" s="214" t="str">
        <f t="shared" ref="M334:M353" si="94">CONCATENATE(D334,F334)</f>
        <v>C</v>
      </c>
      <c r="N334" s="214" t="str">
        <f t="shared" ref="N334:N353" si="95">CONCATENATE(D334,E334,F334)</f>
        <v>C</v>
      </c>
      <c r="O334" s="214" t="str">
        <f t="shared" ref="O334:O353" si="96">CONCATENATE(D334,G334)</f>
        <v>C</v>
      </c>
      <c r="P334" s="214" t="str">
        <f t="shared" ref="P334:P353" si="97">CONCATENATE(D334,E334,G334)</f>
        <v>C</v>
      </c>
    </row>
    <row r="335" spans="2:16" x14ac:dyDescent="0.35">
      <c r="B335" s="42" t="s">
        <v>135</v>
      </c>
      <c r="C335" s="22" t="s">
        <v>446</v>
      </c>
      <c r="D335" s="10" t="s">
        <v>0</v>
      </c>
      <c r="E335" s="119"/>
      <c r="F335" s="13" t="str">
        <f>IF('Lista VCP_BCI_2025'!F334="","",'Lista VCP_BCI_2025'!F334)</f>
        <v/>
      </c>
      <c r="G335" s="13" t="str">
        <f>IF('Lista VCP_BCI_2025'!G334="","",'Lista VCP_BCI_2025'!G334)</f>
        <v/>
      </c>
      <c r="H335" s="93" t="str">
        <f>IF('Lista VCP_BCI_2025'!H334="","",'Lista VCP_BCI_2025'!H334)</f>
        <v/>
      </c>
      <c r="I335" s="166" t="str">
        <f>IF('Lista VCP_BCI_2025'!I334="","",'Lista VCP_BCI_2025'!I334)</f>
        <v/>
      </c>
      <c r="J335" s="258"/>
      <c r="K335" s="214" t="str">
        <f t="shared" si="92"/>
        <v>C</v>
      </c>
      <c r="L335" s="214" t="str">
        <f t="shared" si="93"/>
        <v/>
      </c>
      <c r="M335" s="214" t="str">
        <f t="shared" si="94"/>
        <v>C</v>
      </c>
      <c r="N335" s="214" t="str">
        <f t="shared" si="95"/>
        <v>C</v>
      </c>
      <c r="O335" s="214" t="str">
        <f t="shared" si="96"/>
        <v>C</v>
      </c>
      <c r="P335" s="214" t="str">
        <f t="shared" si="97"/>
        <v>C</v>
      </c>
    </row>
    <row r="336" spans="2:16" ht="51" x14ac:dyDescent="0.45">
      <c r="B336" s="42" t="s">
        <v>136</v>
      </c>
      <c r="C336" s="22" t="s">
        <v>447</v>
      </c>
      <c r="D336" s="10" t="s">
        <v>0</v>
      </c>
      <c r="E336" s="10" t="s">
        <v>271</v>
      </c>
      <c r="F336" s="13" t="str">
        <f>IF('Lista VCP_BCI_2025'!F335="","",'Lista VCP_BCI_2025'!F335)</f>
        <v/>
      </c>
      <c r="G336" s="13" t="str">
        <f>IF('Lista VCP_BCI_2025'!G335="","",'Lista VCP_BCI_2025'!G335)</f>
        <v/>
      </c>
      <c r="H336" s="93" t="str">
        <f>IF('Lista VCP_BCI_2025'!H335="","",'Lista VCP_BCI_2025'!H335)</f>
        <v/>
      </c>
      <c r="I336" s="166" t="str">
        <f>IF('Lista VCP_BCI_2025'!I335="","",'Lista VCP_BCI_2025'!I335)</f>
        <v/>
      </c>
      <c r="J336" s="258"/>
      <c r="K336" s="214" t="str">
        <f t="shared" si="92"/>
        <v>C</v>
      </c>
      <c r="L336" s="214" t="str">
        <f t="shared" si="93"/>
        <v>CMP</v>
      </c>
      <c r="M336" s="214" t="str">
        <f t="shared" si="94"/>
        <v>C</v>
      </c>
      <c r="N336" s="214" t="str">
        <f t="shared" si="95"/>
        <v>CCMP</v>
      </c>
      <c r="O336" s="214" t="str">
        <f t="shared" si="96"/>
        <v>C</v>
      </c>
      <c r="P336" s="214" t="str">
        <f t="shared" si="97"/>
        <v>CCMP</v>
      </c>
    </row>
    <row r="337" spans="2:16" ht="25.5" x14ac:dyDescent="0.35">
      <c r="B337" s="42" t="s">
        <v>312</v>
      </c>
      <c r="C337" s="22" t="s">
        <v>389</v>
      </c>
      <c r="D337" s="10" t="s">
        <v>0</v>
      </c>
      <c r="E337" s="119"/>
      <c r="F337" s="13" t="str">
        <f>IF('Lista VCP_BCI_2025'!F336="","",'Lista VCP_BCI_2025'!F336)</f>
        <v/>
      </c>
      <c r="G337" s="13" t="str">
        <f>IF('Lista VCP_BCI_2025'!G336="","",'Lista VCP_BCI_2025'!G336)</f>
        <v/>
      </c>
      <c r="H337" s="93" t="str">
        <f>IF('Lista VCP_BCI_2025'!H336="","",'Lista VCP_BCI_2025'!H336)</f>
        <v/>
      </c>
      <c r="I337" s="166" t="str">
        <f>IF('Lista VCP_BCI_2025'!I336="","",'Lista VCP_BCI_2025'!I336)</f>
        <v/>
      </c>
      <c r="J337" s="258"/>
      <c r="K337" s="214" t="str">
        <f t="shared" si="92"/>
        <v>C</v>
      </c>
      <c r="L337" s="214" t="str">
        <f t="shared" si="93"/>
        <v/>
      </c>
      <c r="M337" s="214" t="str">
        <f t="shared" si="94"/>
        <v>C</v>
      </c>
      <c r="N337" s="214" t="str">
        <f t="shared" si="95"/>
        <v>C</v>
      </c>
      <c r="O337" s="214" t="str">
        <f t="shared" si="96"/>
        <v>C</v>
      </c>
      <c r="P337" s="214" t="str">
        <f t="shared" si="97"/>
        <v>C</v>
      </c>
    </row>
    <row r="338" spans="2:16" x14ac:dyDescent="0.35">
      <c r="B338" s="42" t="s">
        <v>140</v>
      </c>
      <c r="C338" s="22" t="s">
        <v>448</v>
      </c>
      <c r="D338" s="10" t="s">
        <v>0</v>
      </c>
      <c r="E338" s="119"/>
      <c r="F338" s="13" t="str">
        <f>IF('Lista VCP_BCI_2025'!F337="","",'Lista VCP_BCI_2025'!F337)</f>
        <v/>
      </c>
      <c r="G338" s="13" t="str">
        <f>IF('Lista VCP_BCI_2025'!G337="","",'Lista VCP_BCI_2025'!G337)</f>
        <v/>
      </c>
      <c r="H338" s="93" t="str">
        <f>IF('Lista VCP_BCI_2025'!H337="","",'Lista VCP_BCI_2025'!H337)</f>
        <v/>
      </c>
      <c r="I338" s="166" t="str">
        <f>IF('Lista VCP_BCI_2025'!I337="","",'Lista VCP_BCI_2025'!I337)</f>
        <v/>
      </c>
      <c r="J338" s="258"/>
      <c r="K338" s="214" t="str">
        <f t="shared" si="92"/>
        <v>C</v>
      </c>
      <c r="L338" s="214" t="str">
        <f t="shared" si="93"/>
        <v/>
      </c>
      <c r="M338" s="214" t="str">
        <f t="shared" si="94"/>
        <v>C</v>
      </c>
      <c r="N338" s="214" t="str">
        <f t="shared" si="95"/>
        <v>C</v>
      </c>
      <c r="O338" s="214" t="str">
        <f t="shared" si="96"/>
        <v>C</v>
      </c>
      <c r="P338" s="214" t="str">
        <f t="shared" si="97"/>
        <v>C</v>
      </c>
    </row>
    <row r="339" spans="2:16" ht="25.5" x14ac:dyDescent="0.35">
      <c r="B339" s="42" t="s">
        <v>141</v>
      </c>
      <c r="C339" s="22" t="s">
        <v>233</v>
      </c>
      <c r="D339" s="10" t="s">
        <v>0</v>
      </c>
      <c r="E339" s="119"/>
      <c r="F339" s="13" t="str">
        <f>IF('Lista VCP_BCI_2025'!F338="","",'Lista VCP_BCI_2025'!F338)</f>
        <v/>
      </c>
      <c r="G339" s="13" t="str">
        <f>IF('Lista VCP_BCI_2025'!G338="","",'Lista VCP_BCI_2025'!G338)</f>
        <v/>
      </c>
      <c r="H339" s="93" t="str">
        <f>IF('Lista VCP_BCI_2025'!H338="","",'Lista VCP_BCI_2025'!H338)</f>
        <v/>
      </c>
      <c r="I339" s="166" t="str">
        <f>IF('Lista VCP_BCI_2025'!I338="","",'Lista VCP_BCI_2025'!I338)</f>
        <v/>
      </c>
      <c r="J339" s="258"/>
      <c r="K339" s="214" t="str">
        <f t="shared" si="92"/>
        <v>C</v>
      </c>
      <c r="L339" s="214" t="str">
        <f t="shared" si="93"/>
        <v/>
      </c>
      <c r="M339" s="214" t="str">
        <f t="shared" si="94"/>
        <v>C</v>
      </c>
      <c r="N339" s="214" t="str">
        <f t="shared" si="95"/>
        <v>C</v>
      </c>
      <c r="O339" s="214" t="str">
        <f t="shared" si="96"/>
        <v>C</v>
      </c>
      <c r="P339" s="214" t="str">
        <f t="shared" si="97"/>
        <v>C</v>
      </c>
    </row>
    <row r="340" spans="2:16" ht="25.5" x14ac:dyDescent="0.35">
      <c r="B340" s="42" t="s">
        <v>142</v>
      </c>
      <c r="C340" s="22" t="s">
        <v>231</v>
      </c>
      <c r="D340" s="10" t="s">
        <v>0</v>
      </c>
      <c r="E340" s="119"/>
      <c r="F340" s="13" t="str">
        <f>IF('Lista VCP_BCI_2025'!F339="","",'Lista VCP_BCI_2025'!F339)</f>
        <v/>
      </c>
      <c r="G340" s="13" t="str">
        <f>IF('Lista VCP_BCI_2025'!G339="","",'Lista VCP_BCI_2025'!G339)</f>
        <v/>
      </c>
      <c r="H340" s="93" t="str">
        <f>IF('Lista VCP_BCI_2025'!H339="","",'Lista VCP_BCI_2025'!H339)</f>
        <v/>
      </c>
      <c r="I340" s="166" t="str">
        <f>IF('Lista VCP_BCI_2025'!I339="","",'Lista VCP_BCI_2025'!I339)</f>
        <v/>
      </c>
      <c r="J340" s="258"/>
      <c r="K340" s="214" t="str">
        <f t="shared" si="92"/>
        <v>C</v>
      </c>
      <c r="L340" s="214" t="str">
        <f t="shared" si="93"/>
        <v/>
      </c>
      <c r="M340" s="214" t="str">
        <f t="shared" si="94"/>
        <v>C</v>
      </c>
      <c r="N340" s="214" t="str">
        <f t="shared" si="95"/>
        <v>C</v>
      </c>
      <c r="O340" s="214" t="str">
        <f t="shared" si="96"/>
        <v>C</v>
      </c>
      <c r="P340" s="214" t="str">
        <f t="shared" si="97"/>
        <v>C</v>
      </c>
    </row>
    <row r="341" spans="2:16" ht="25.5" x14ac:dyDescent="0.35">
      <c r="B341" s="42" t="s">
        <v>145</v>
      </c>
      <c r="C341" s="22" t="s">
        <v>164</v>
      </c>
      <c r="D341" s="10" t="s">
        <v>0</v>
      </c>
      <c r="E341" s="119"/>
      <c r="F341" s="13" t="str">
        <f>IF('Lista VCP_BCI_2025'!F340="","",'Lista VCP_BCI_2025'!F340)</f>
        <v/>
      </c>
      <c r="G341" s="13" t="str">
        <f>IF('Lista VCP_BCI_2025'!G340="","",'Lista VCP_BCI_2025'!G340)</f>
        <v/>
      </c>
      <c r="H341" s="93" t="str">
        <f>IF('Lista VCP_BCI_2025'!H340="","",'Lista VCP_BCI_2025'!H340)</f>
        <v/>
      </c>
      <c r="I341" s="166" t="str">
        <f>IF('Lista VCP_BCI_2025'!I340="","",'Lista VCP_BCI_2025'!I340)</f>
        <v/>
      </c>
      <c r="J341" s="258"/>
      <c r="K341" s="214" t="str">
        <f t="shared" si="92"/>
        <v>C</v>
      </c>
      <c r="L341" s="214" t="str">
        <f t="shared" si="93"/>
        <v/>
      </c>
      <c r="M341" s="214" t="str">
        <f t="shared" si="94"/>
        <v>C</v>
      </c>
      <c r="N341" s="214" t="str">
        <f t="shared" si="95"/>
        <v>C</v>
      </c>
      <c r="O341" s="214" t="str">
        <f t="shared" si="96"/>
        <v>C</v>
      </c>
      <c r="P341" s="214" t="str">
        <f t="shared" si="97"/>
        <v>C</v>
      </c>
    </row>
    <row r="342" spans="2:16" ht="25.5" x14ac:dyDescent="0.35">
      <c r="B342" s="42" t="s">
        <v>146</v>
      </c>
      <c r="C342" s="22" t="s">
        <v>234</v>
      </c>
      <c r="D342" s="10" t="s">
        <v>0</v>
      </c>
      <c r="E342" s="119"/>
      <c r="F342" s="13" t="str">
        <f>IF('Lista VCP_BCI_2025'!F341="","",'Lista VCP_BCI_2025'!F341)</f>
        <v/>
      </c>
      <c r="G342" s="13" t="str">
        <f>IF('Lista VCP_BCI_2025'!G341="","",'Lista VCP_BCI_2025'!G341)</f>
        <v/>
      </c>
      <c r="H342" s="93" t="str">
        <f>IF('Lista VCP_BCI_2025'!H341="","",'Lista VCP_BCI_2025'!H341)</f>
        <v/>
      </c>
      <c r="I342" s="166" t="str">
        <f>IF('Lista VCP_BCI_2025'!I341="","",'Lista VCP_BCI_2025'!I341)</f>
        <v/>
      </c>
      <c r="J342" s="258"/>
      <c r="K342" s="214" t="str">
        <f t="shared" si="92"/>
        <v>C</v>
      </c>
      <c r="L342" s="214" t="str">
        <f t="shared" si="93"/>
        <v/>
      </c>
      <c r="M342" s="214" t="str">
        <f t="shared" si="94"/>
        <v>C</v>
      </c>
      <c r="N342" s="214" t="str">
        <f t="shared" si="95"/>
        <v>C</v>
      </c>
      <c r="O342" s="214" t="str">
        <f t="shared" si="96"/>
        <v>C</v>
      </c>
      <c r="P342" s="214" t="str">
        <f t="shared" si="97"/>
        <v>C</v>
      </c>
    </row>
    <row r="343" spans="2:16" ht="38.25" customHeight="1" x14ac:dyDescent="0.35">
      <c r="B343" s="42" t="s">
        <v>147</v>
      </c>
      <c r="C343" s="22" t="s">
        <v>235</v>
      </c>
      <c r="D343" s="10" t="s">
        <v>0</v>
      </c>
      <c r="E343" s="119"/>
      <c r="F343" s="13" t="str">
        <f>IF('Lista VCP_BCI_2025'!F342="","",'Lista VCP_BCI_2025'!F342)</f>
        <v/>
      </c>
      <c r="G343" s="13" t="str">
        <f>IF('Lista VCP_BCI_2025'!G342="","",'Lista VCP_BCI_2025'!G342)</f>
        <v/>
      </c>
      <c r="H343" s="93" t="str">
        <f>IF('Lista VCP_BCI_2025'!H342="","",'Lista VCP_BCI_2025'!H342)</f>
        <v/>
      </c>
      <c r="I343" s="166" t="str">
        <f>IF('Lista VCP_BCI_2025'!I342="","",'Lista VCP_BCI_2025'!I342)</f>
        <v/>
      </c>
      <c r="J343" s="258"/>
      <c r="K343" s="214" t="str">
        <f t="shared" si="92"/>
        <v>C</v>
      </c>
      <c r="L343" s="214" t="str">
        <f t="shared" si="93"/>
        <v/>
      </c>
      <c r="M343" s="214" t="str">
        <f t="shared" si="94"/>
        <v>C</v>
      </c>
      <c r="N343" s="214" t="str">
        <f t="shared" si="95"/>
        <v>C</v>
      </c>
      <c r="O343" s="214" t="str">
        <f t="shared" si="96"/>
        <v>C</v>
      </c>
      <c r="P343" s="214" t="str">
        <f t="shared" si="97"/>
        <v>C</v>
      </c>
    </row>
    <row r="344" spans="2:16" ht="45" customHeight="1" x14ac:dyDescent="0.35">
      <c r="B344" s="42" t="s">
        <v>148</v>
      </c>
      <c r="C344" s="22" t="s">
        <v>574</v>
      </c>
      <c r="D344" s="10" t="s">
        <v>0</v>
      </c>
      <c r="E344" s="119"/>
      <c r="F344" s="13" t="str">
        <f>IF('Lista VCP_BCI_2025'!F343="","",'Lista VCP_BCI_2025'!F343)</f>
        <v/>
      </c>
      <c r="G344" s="13" t="str">
        <f>IF('Lista VCP_BCI_2025'!G343="","",'Lista VCP_BCI_2025'!G343)</f>
        <v/>
      </c>
      <c r="H344" s="93" t="str">
        <f>IF('Lista VCP_BCI_2025'!H343="","",'Lista VCP_BCI_2025'!H343)</f>
        <v/>
      </c>
      <c r="I344" s="166" t="str">
        <f>IF('Lista VCP_BCI_2025'!I343="","",'Lista VCP_BCI_2025'!I343)</f>
        <v/>
      </c>
      <c r="J344" s="258"/>
      <c r="K344" s="214" t="str">
        <f t="shared" si="92"/>
        <v>C</v>
      </c>
      <c r="L344" s="214" t="str">
        <f t="shared" si="93"/>
        <v/>
      </c>
      <c r="M344" s="214" t="str">
        <f t="shared" si="94"/>
        <v>C</v>
      </c>
      <c r="N344" s="214" t="str">
        <f t="shared" si="95"/>
        <v>C</v>
      </c>
      <c r="O344" s="214" t="str">
        <f t="shared" si="96"/>
        <v>C</v>
      </c>
      <c r="P344" s="214" t="str">
        <f t="shared" si="97"/>
        <v>C</v>
      </c>
    </row>
    <row r="345" spans="2:16" ht="38.25" customHeight="1" x14ac:dyDescent="0.35">
      <c r="B345" s="42" t="s">
        <v>150</v>
      </c>
      <c r="C345" s="22" t="s">
        <v>575</v>
      </c>
      <c r="D345" s="10" t="s">
        <v>0</v>
      </c>
      <c r="E345" s="119"/>
      <c r="F345" s="13" t="str">
        <f>IF('Lista VCP_BCI_2025'!F344="","",'Lista VCP_BCI_2025'!F344)</f>
        <v/>
      </c>
      <c r="G345" s="13" t="str">
        <f>IF('Lista VCP_BCI_2025'!G344="","",'Lista VCP_BCI_2025'!G344)</f>
        <v/>
      </c>
      <c r="H345" s="93" t="str">
        <f>IF('Lista VCP_BCI_2025'!H344="","",'Lista VCP_BCI_2025'!H344)</f>
        <v/>
      </c>
      <c r="I345" s="166" t="str">
        <f>IF('Lista VCP_BCI_2025'!I344="","",'Lista VCP_BCI_2025'!I344)</f>
        <v/>
      </c>
      <c r="J345" s="258"/>
      <c r="K345" s="214" t="str">
        <f t="shared" si="92"/>
        <v>C</v>
      </c>
      <c r="L345" s="214" t="str">
        <f t="shared" si="93"/>
        <v/>
      </c>
      <c r="M345" s="214" t="str">
        <f t="shared" si="94"/>
        <v>C</v>
      </c>
      <c r="N345" s="214" t="str">
        <f t="shared" si="95"/>
        <v>C</v>
      </c>
      <c r="O345" s="214" t="str">
        <f t="shared" si="96"/>
        <v>C</v>
      </c>
      <c r="P345" s="214" t="str">
        <f t="shared" si="97"/>
        <v>C</v>
      </c>
    </row>
    <row r="346" spans="2:16" ht="27.75" customHeight="1" x14ac:dyDescent="0.35">
      <c r="B346" s="42" t="s">
        <v>151</v>
      </c>
      <c r="C346" s="22" t="s">
        <v>165</v>
      </c>
      <c r="D346" s="10" t="s">
        <v>0</v>
      </c>
      <c r="E346" s="119"/>
      <c r="F346" s="13" t="str">
        <f>IF('Lista VCP_BCI_2025'!F345="","",'Lista VCP_BCI_2025'!F345)</f>
        <v/>
      </c>
      <c r="G346" s="13" t="str">
        <f>IF('Lista VCP_BCI_2025'!G345="","",'Lista VCP_BCI_2025'!G345)</f>
        <v/>
      </c>
      <c r="H346" s="93" t="str">
        <f>IF('Lista VCP_BCI_2025'!H345="","",'Lista VCP_BCI_2025'!H345)</f>
        <v/>
      </c>
      <c r="I346" s="166" t="str">
        <f>IF('Lista VCP_BCI_2025'!I345="","",'Lista VCP_BCI_2025'!I345)</f>
        <v/>
      </c>
      <c r="J346" s="258"/>
      <c r="K346" s="214" t="str">
        <f t="shared" si="92"/>
        <v>C</v>
      </c>
      <c r="L346" s="214" t="str">
        <f t="shared" si="93"/>
        <v/>
      </c>
      <c r="M346" s="214" t="str">
        <f t="shared" si="94"/>
        <v>C</v>
      </c>
      <c r="N346" s="214" t="str">
        <f t="shared" si="95"/>
        <v>C</v>
      </c>
      <c r="O346" s="214" t="str">
        <f t="shared" si="96"/>
        <v>C</v>
      </c>
      <c r="P346" s="214" t="str">
        <f t="shared" si="97"/>
        <v>C</v>
      </c>
    </row>
    <row r="347" spans="2:16" x14ac:dyDescent="0.35">
      <c r="B347" s="42" t="s">
        <v>152</v>
      </c>
      <c r="C347" s="22" t="s">
        <v>166</v>
      </c>
      <c r="D347" s="10" t="s">
        <v>0</v>
      </c>
      <c r="E347" s="119"/>
      <c r="F347" s="13" t="str">
        <f>IF('Lista VCP_BCI_2025'!F346="","",'Lista VCP_BCI_2025'!F346)</f>
        <v/>
      </c>
      <c r="G347" s="13" t="str">
        <f>IF('Lista VCP_BCI_2025'!G346="","",'Lista VCP_BCI_2025'!G346)</f>
        <v/>
      </c>
      <c r="H347" s="93" t="str">
        <f>IF('Lista VCP_BCI_2025'!H346="","",'Lista VCP_BCI_2025'!H346)</f>
        <v/>
      </c>
      <c r="I347" s="166" t="str">
        <f>IF('Lista VCP_BCI_2025'!I346="","",'Lista VCP_BCI_2025'!I346)</f>
        <v/>
      </c>
      <c r="J347" s="258"/>
      <c r="K347" s="214" t="str">
        <f t="shared" si="92"/>
        <v>C</v>
      </c>
      <c r="L347" s="214" t="str">
        <f t="shared" si="93"/>
        <v/>
      </c>
      <c r="M347" s="214" t="str">
        <f t="shared" si="94"/>
        <v>C</v>
      </c>
      <c r="N347" s="214" t="str">
        <f t="shared" si="95"/>
        <v>C</v>
      </c>
      <c r="O347" s="214" t="str">
        <f t="shared" si="96"/>
        <v>C</v>
      </c>
      <c r="P347" s="214" t="str">
        <f t="shared" si="97"/>
        <v>C</v>
      </c>
    </row>
    <row r="348" spans="2:16" ht="25.5" x14ac:dyDescent="0.35">
      <c r="B348" s="42" t="s">
        <v>153</v>
      </c>
      <c r="C348" s="22" t="s">
        <v>390</v>
      </c>
      <c r="D348" s="10" t="s">
        <v>0</v>
      </c>
      <c r="E348" s="119"/>
      <c r="F348" s="13" t="str">
        <f>IF('Lista VCP_BCI_2025'!F347="","",'Lista VCP_BCI_2025'!F347)</f>
        <v/>
      </c>
      <c r="G348" s="13" t="str">
        <f>IF('Lista VCP_BCI_2025'!G347="","",'Lista VCP_BCI_2025'!G347)</f>
        <v/>
      </c>
      <c r="H348" s="93" t="str">
        <f>IF('Lista VCP_BCI_2025'!H347="","",'Lista VCP_BCI_2025'!H347)</f>
        <v/>
      </c>
      <c r="I348" s="166" t="str">
        <f>IF('Lista VCP_BCI_2025'!I347="","",'Lista VCP_BCI_2025'!I347)</f>
        <v/>
      </c>
      <c r="J348" s="258"/>
      <c r="K348" s="214" t="str">
        <f t="shared" si="92"/>
        <v>C</v>
      </c>
      <c r="L348" s="214" t="str">
        <f t="shared" si="93"/>
        <v/>
      </c>
      <c r="M348" s="214" t="str">
        <f t="shared" si="94"/>
        <v>C</v>
      </c>
      <c r="N348" s="214" t="str">
        <f t="shared" si="95"/>
        <v>C</v>
      </c>
      <c r="O348" s="214" t="str">
        <f t="shared" si="96"/>
        <v>C</v>
      </c>
      <c r="P348" s="214" t="str">
        <f t="shared" si="97"/>
        <v>C</v>
      </c>
    </row>
    <row r="349" spans="2:16" ht="25.5" x14ac:dyDescent="0.35">
      <c r="B349" s="42" t="s">
        <v>154</v>
      </c>
      <c r="C349" s="22" t="s">
        <v>167</v>
      </c>
      <c r="D349" s="10" t="s">
        <v>0</v>
      </c>
      <c r="E349" s="119"/>
      <c r="F349" s="13" t="str">
        <f>IF('Lista VCP_BCI_2025'!F348="","",'Lista VCP_BCI_2025'!F348)</f>
        <v/>
      </c>
      <c r="G349" s="13" t="str">
        <f>IF('Lista VCP_BCI_2025'!G348="","",'Lista VCP_BCI_2025'!G348)</f>
        <v/>
      </c>
      <c r="H349" s="93" t="str">
        <f>IF('Lista VCP_BCI_2025'!H348="","",'Lista VCP_BCI_2025'!H348)</f>
        <v/>
      </c>
      <c r="I349" s="166" t="str">
        <f>IF('Lista VCP_BCI_2025'!I348="","",'Lista VCP_BCI_2025'!I348)</f>
        <v/>
      </c>
      <c r="J349" s="258"/>
      <c r="K349" s="214" t="str">
        <f t="shared" si="92"/>
        <v>C</v>
      </c>
      <c r="L349" s="214" t="str">
        <f t="shared" si="93"/>
        <v/>
      </c>
      <c r="M349" s="214" t="str">
        <f t="shared" si="94"/>
        <v>C</v>
      </c>
      <c r="N349" s="214" t="str">
        <f t="shared" si="95"/>
        <v>C</v>
      </c>
      <c r="O349" s="214" t="str">
        <f t="shared" si="96"/>
        <v>C</v>
      </c>
      <c r="P349" s="214" t="str">
        <f t="shared" si="97"/>
        <v>C</v>
      </c>
    </row>
    <row r="350" spans="2:16" ht="25.5" x14ac:dyDescent="0.35">
      <c r="B350" s="42" t="s">
        <v>156</v>
      </c>
      <c r="C350" s="22" t="s">
        <v>236</v>
      </c>
      <c r="D350" s="10" t="s">
        <v>0</v>
      </c>
      <c r="E350" s="119"/>
      <c r="F350" s="13" t="str">
        <f>IF('Lista VCP_BCI_2025'!F349="","",'Lista VCP_BCI_2025'!F349)</f>
        <v/>
      </c>
      <c r="G350" s="13" t="str">
        <f>IF('Lista VCP_BCI_2025'!G349="","",'Lista VCP_BCI_2025'!G349)</f>
        <v/>
      </c>
      <c r="H350" s="93" t="str">
        <f>IF('Lista VCP_BCI_2025'!H349="","",'Lista VCP_BCI_2025'!H349)</f>
        <v/>
      </c>
      <c r="I350" s="166" t="str">
        <f>IF('Lista VCP_BCI_2025'!I349="","",'Lista VCP_BCI_2025'!I349)</f>
        <v/>
      </c>
      <c r="J350" s="258"/>
      <c r="K350" s="214" t="str">
        <f t="shared" si="92"/>
        <v>C</v>
      </c>
      <c r="L350" s="214" t="str">
        <f t="shared" si="93"/>
        <v/>
      </c>
      <c r="M350" s="214" t="str">
        <f t="shared" si="94"/>
        <v>C</v>
      </c>
      <c r="N350" s="214" t="str">
        <f t="shared" si="95"/>
        <v>C</v>
      </c>
      <c r="O350" s="214" t="str">
        <f t="shared" si="96"/>
        <v>C</v>
      </c>
      <c r="P350" s="214" t="str">
        <f t="shared" si="97"/>
        <v>C</v>
      </c>
    </row>
    <row r="351" spans="2:16" ht="25.5" x14ac:dyDescent="0.45">
      <c r="B351" s="42" t="s">
        <v>319</v>
      </c>
      <c r="C351" s="22" t="s">
        <v>449</v>
      </c>
      <c r="D351" s="10" t="s">
        <v>0</v>
      </c>
      <c r="E351" s="10" t="s">
        <v>271</v>
      </c>
      <c r="F351" s="13" t="str">
        <f>IF('Lista VCP_BCI_2025'!F350="","",'Lista VCP_BCI_2025'!F350)</f>
        <v/>
      </c>
      <c r="G351" s="13" t="str">
        <f>IF('Lista VCP_BCI_2025'!G350="","",'Lista VCP_BCI_2025'!G350)</f>
        <v/>
      </c>
      <c r="H351" s="93" t="str">
        <f>IF('Lista VCP_BCI_2025'!H350="","",'Lista VCP_BCI_2025'!H350)</f>
        <v/>
      </c>
      <c r="I351" s="166" t="str">
        <f>IF('Lista VCP_BCI_2025'!I350="","",'Lista VCP_BCI_2025'!I350)</f>
        <v/>
      </c>
      <c r="J351" s="258"/>
      <c r="K351" s="214" t="str">
        <f t="shared" si="92"/>
        <v>C</v>
      </c>
      <c r="L351" s="214" t="str">
        <f t="shared" si="93"/>
        <v>CMP</v>
      </c>
      <c r="M351" s="214" t="str">
        <f t="shared" si="94"/>
        <v>C</v>
      </c>
      <c r="N351" s="214" t="str">
        <f t="shared" si="95"/>
        <v>CCMP</v>
      </c>
      <c r="O351" s="214" t="str">
        <f t="shared" si="96"/>
        <v>C</v>
      </c>
      <c r="P351" s="214" t="str">
        <f t="shared" si="97"/>
        <v>CCMP</v>
      </c>
    </row>
    <row r="352" spans="2:16" ht="25.5" x14ac:dyDescent="0.35">
      <c r="B352" s="42" t="s">
        <v>158</v>
      </c>
      <c r="C352" s="22" t="s">
        <v>237</v>
      </c>
      <c r="D352" s="10" t="s">
        <v>0</v>
      </c>
      <c r="E352" s="119"/>
      <c r="F352" s="13" t="str">
        <f>IF('Lista VCP_BCI_2025'!F351="","",'Lista VCP_BCI_2025'!F351)</f>
        <v/>
      </c>
      <c r="G352" s="13" t="str">
        <f>IF('Lista VCP_BCI_2025'!G351="","",'Lista VCP_BCI_2025'!G351)</f>
        <v/>
      </c>
      <c r="H352" s="93" t="str">
        <f>IF('Lista VCP_BCI_2025'!H351="","",'Lista VCP_BCI_2025'!H351)</f>
        <v/>
      </c>
      <c r="I352" s="166" t="str">
        <f>IF('Lista VCP_BCI_2025'!I351="","",'Lista VCP_BCI_2025'!I351)</f>
        <v/>
      </c>
      <c r="J352" s="258"/>
      <c r="K352" s="214" t="str">
        <f t="shared" si="92"/>
        <v>C</v>
      </c>
      <c r="L352" s="214" t="str">
        <f t="shared" si="93"/>
        <v/>
      </c>
      <c r="M352" s="214" t="str">
        <f t="shared" si="94"/>
        <v>C</v>
      </c>
      <c r="N352" s="214" t="str">
        <f t="shared" si="95"/>
        <v>C</v>
      </c>
      <c r="O352" s="214" t="str">
        <f t="shared" si="96"/>
        <v>C</v>
      </c>
      <c r="P352" s="214" t="str">
        <f t="shared" si="97"/>
        <v>C</v>
      </c>
    </row>
    <row r="353" spans="2:31" ht="63.75" x14ac:dyDescent="0.35">
      <c r="B353" s="42" t="s">
        <v>159</v>
      </c>
      <c r="C353" s="22" t="s">
        <v>391</v>
      </c>
      <c r="D353" s="10" t="s">
        <v>0</v>
      </c>
      <c r="E353" s="119"/>
      <c r="F353" s="13" t="str">
        <f>IF('Lista VCP_BCI_2025'!F352="","",'Lista VCP_BCI_2025'!F352)</f>
        <v/>
      </c>
      <c r="G353" s="13" t="str">
        <f>IF('Lista VCP_BCI_2025'!G352="","",'Lista VCP_BCI_2025'!G352)</f>
        <v/>
      </c>
      <c r="H353" s="93" t="str">
        <f>IF('Lista VCP_BCI_2025'!H352="","",'Lista VCP_BCI_2025'!H352)</f>
        <v/>
      </c>
      <c r="I353" s="166" t="str">
        <f>IF('Lista VCP_BCI_2025'!I352="","",'Lista VCP_BCI_2025'!I352)</f>
        <v/>
      </c>
      <c r="J353" s="258"/>
      <c r="K353" s="214" t="str">
        <f t="shared" si="92"/>
        <v>C</v>
      </c>
      <c r="L353" s="214" t="str">
        <f t="shared" si="93"/>
        <v/>
      </c>
      <c r="M353" s="214" t="str">
        <f t="shared" si="94"/>
        <v>C</v>
      </c>
      <c r="N353" s="214" t="str">
        <f t="shared" si="95"/>
        <v>C</v>
      </c>
      <c r="O353" s="214" t="str">
        <f t="shared" si="96"/>
        <v>C</v>
      </c>
      <c r="P353" s="214" t="str">
        <f t="shared" si="97"/>
        <v>C</v>
      </c>
    </row>
    <row r="354" spans="2:31" ht="14.25" x14ac:dyDescent="0.45">
      <c r="B354" s="54"/>
      <c r="C354" s="120" t="s">
        <v>294</v>
      </c>
      <c r="D354" s="84"/>
      <c r="H354" s="84"/>
      <c r="I354" s="85"/>
      <c r="J354" s="258"/>
      <c r="K354" s="214" t="str">
        <f t="shared" si="92"/>
        <v/>
      </c>
    </row>
    <row r="355" spans="2:31" ht="14.25" x14ac:dyDescent="0.35">
      <c r="B355" s="54"/>
      <c r="C355" s="86"/>
      <c r="D355" s="84"/>
      <c r="H355" s="84"/>
      <c r="I355" s="85"/>
      <c r="J355" s="258"/>
      <c r="K355" s="214" t="str">
        <f t="shared" si="92"/>
        <v/>
      </c>
    </row>
    <row r="356" spans="2:31" ht="13.15" x14ac:dyDescent="0.45">
      <c r="B356" s="54"/>
      <c r="C356" s="134" t="s">
        <v>270</v>
      </c>
      <c r="D356" s="135"/>
      <c r="E356" s="136"/>
      <c r="F356" s="135"/>
      <c r="G356" s="137"/>
      <c r="H356" s="28"/>
      <c r="I356" s="83"/>
    </row>
    <row r="357" spans="2:31" x14ac:dyDescent="0.35">
      <c r="B357" s="54"/>
      <c r="C357" s="66" t="s">
        <v>306</v>
      </c>
      <c r="D357" s="65"/>
      <c r="E357" s="110"/>
      <c r="F357" s="281">
        <f>COUNTIF(K375:K397,"C")</f>
        <v>20</v>
      </c>
      <c r="G357" s="282"/>
      <c r="H357" s="28"/>
      <c r="I357" s="121"/>
    </row>
    <row r="358" spans="2:31" x14ac:dyDescent="0.35">
      <c r="B358" s="54"/>
      <c r="C358" s="66" t="s">
        <v>202</v>
      </c>
      <c r="D358" s="65"/>
      <c r="E358" s="110"/>
      <c r="F358" s="281">
        <f>COUNTIF(M375:M397,"CX")</f>
        <v>0</v>
      </c>
      <c r="G358" s="282"/>
      <c r="H358" s="28"/>
      <c r="I358" s="121"/>
    </row>
    <row r="359" spans="2:31" x14ac:dyDescent="0.35">
      <c r="B359" s="54"/>
      <c r="C359" s="66" t="s">
        <v>203</v>
      </c>
      <c r="D359" s="65"/>
      <c r="E359" s="110"/>
      <c r="F359" s="281">
        <f>COUNTIF(O375:O397,"CX")</f>
        <v>0</v>
      </c>
      <c r="G359" s="282"/>
      <c r="H359" s="28"/>
      <c r="I359" s="121"/>
    </row>
    <row r="360" spans="2:31" x14ac:dyDescent="0.35">
      <c r="B360" s="54"/>
      <c r="C360" s="66" t="s">
        <v>201</v>
      </c>
      <c r="D360" s="65"/>
      <c r="E360" s="110"/>
      <c r="F360" s="281">
        <f>F357-SUM(F358:G359)</f>
        <v>20</v>
      </c>
      <c r="G360" s="282"/>
      <c r="H360" s="28"/>
      <c r="I360" s="121"/>
    </row>
    <row r="361" spans="2:31" s="7" customFormat="1" ht="13.15" x14ac:dyDescent="0.4">
      <c r="B361" s="4"/>
      <c r="C361" s="67" t="s">
        <v>285</v>
      </c>
      <c r="D361" s="64"/>
      <c r="E361" s="112"/>
      <c r="F361" s="289">
        <f>F358/F357</f>
        <v>0</v>
      </c>
      <c r="G361" s="290"/>
      <c r="H361" s="27"/>
      <c r="I361" s="121"/>
      <c r="J361" s="6"/>
      <c r="K361" s="215"/>
      <c r="L361" s="215"/>
      <c r="M361" s="215"/>
      <c r="N361" s="215"/>
      <c r="O361" s="215"/>
      <c r="P361" s="215"/>
      <c r="Q361" s="211"/>
      <c r="R361" s="211"/>
      <c r="S361" s="211"/>
      <c r="T361" s="211"/>
      <c r="U361" s="211"/>
      <c r="V361" s="211"/>
      <c r="W361" s="211"/>
      <c r="X361" s="211"/>
      <c r="Y361" s="211"/>
      <c r="Z361" s="6"/>
      <c r="AA361" s="6"/>
      <c r="AB361" s="109"/>
      <c r="AC361" s="6"/>
      <c r="AD361" s="6"/>
      <c r="AE361" s="6"/>
    </row>
    <row r="362" spans="2:31" ht="14.25" x14ac:dyDescent="0.35">
      <c r="B362" s="54"/>
      <c r="C362" s="86"/>
      <c r="D362" s="84"/>
      <c r="F362" s="92"/>
      <c r="G362" s="92"/>
      <c r="H362" s="84"/>
      <c r="I362" s="121"/>
      <c r="J362" s="258"/>
    </row>
    <row r="363" spans="2:31" x14ac:dyDescent="0.35">
      <c r="B363" s="54"/>
      <c r="C363" s="66" t="s">
        <v>275</v>
      </c>
      <c r="D363" s="65"/>
      <c r="E363" s="110"/>
      <c r="F363" s="281">
        <f>COUNTIF(L375:L397,"CMP")</f>
        <v>12</v>
      </c>
      <c r="G363" s="282"/>
      <c r="H363" s="28"/>
      <c r="I363" s="121"/>
    </row>
    <row r="364" spans="2:31" x14ac:dyDescent="0.35">
      <c r="B364" s="54"/>
      <c r="C364" s="66" t="s">
        <v>202</v>
      </c>
      <c r="D364" s="65"/>
      <c r="E364" s="110"/>
      <c r="F364" s="281">
        <f>COUNTIF(N375:N397,"CCMPX")</f>
        <v>0</v>
      </c>
      <c r="G364" s="282"/>
      <c r="H364" s="28"/>
      <c r="I364" s="121"/>
    </row>
    <row r="365" spans="2:31" x14ac:dyDescent="0.35">
      <c r="B365" s="54"/>
      <c r="C365" s="66" t="s">
        <v>203</v>
      </c>
      <c r="D365" s="65"/>
      <c r="E365" s="110"/>
      <c r="F365" s="281">
        <f>COUNTIF(P375:P397,"CCMPX")</f>
        <v>0</v>
      </c>
      <c r="G365" s="282"/>
      <c r="H365" s="28"/>
      <c r="I365" s="121"/>
    </row>
    <row r="366" spans="2:31" x14ac:dyDescent="0.35">
      <c r="B366" s="54"/>
      <c r="C366" s="66" t="s">
        <v>201</v>
      </c>
      <c r="D366" s="65"/>
      <c r="E366" s="110"/>
      <c r="F366" s="281">
        <f>F363-SUM(F364:G365)</f>
        <v>12</v>
      </c>
      <c r="G366" s="282"/>
      <c r="H366" s="28"/>
      <c r="I366" s="121"/>
    </row>
    <row r="367" spans="2:31" s="7" customFormat="1" ht="13.15" x14ac:dyDescent="0.4">
      <c r="B367" s="4"/>
      <c r="C367" s="67" t="s">
        <v>285</v>
      </c>
      <c r="D367" s="64"/>
      <c r="E367" s="112"/>
      <c r="F367" s="283">
        <f>F364/F363</f>
        <v>0</v>
      </c>
      <c r="G367" s="284"/>
      <c r="H367" s="27"/>
      <c r="I367" s="121"/>
      <c r="J367" s="6"/>
      <c r="K367" s="215"/>
      <c r="L367" s="215"/>
      <c r="M367" s="215"/>
      <c r="N367" s="215"/>
      <c r="O367" s="215"/>
      <c r="P367" s="215"/>
      <c r="Q367" s="211"/>
      <c r="R367" s="211"/>
      <c r="S367" s="211"/>
      <c r="T367" s="211"/>
      <c r="U367" s="211"/>
      <c r="V367" s="211"/>
      <c r="W367" s="211"/>
      <c r="X367" s="211"/>
      <c r="Y367" s="211"/>
      <c r="Z367" s="6"/>
      <c r="AA367" s="6"/>
      <c r="AB367" s="109"/>
      <c r="AC367" s="6"/>
      <c r="AD367" s="6"/>
      <c r="AE367" s="6"/>
    </row>
    <row r="368" spans="2:31" ht="13.15" x14ac:dyDescent="0.4">
      <c r="B368" s="54"/>
      <c r="C368" s="58"/>
      <c r="D368" s="28"/>
      <c r="E368" s="54"/>
      <c r="F368" s="28"/>
      <c r="G368" s="28"/>
      <c r="H368" s="28"/>
      <c r="I368" s="121"/>
    </row>
    <row r="369" spans="2:31" x14ac:dyDescent="0.35">
      <c r="B369" s="54"/>
      <c r="C369" s="1"/>
      <c r="D369" s="1"/>
      <c r="E369" s="54"/>
      <c r="F369" s="287" t="s">
        <v>304</v>
      </c>
      <c r="G369" s="288"/>
      <c r="H369" s="1"/>
      <c r="I369" s="121"/>
    </row>
    <row r="370" spans="2:31" ht="13.15" x14ac:dyDescent="0.45">
      <c r="B370" s="54"/>
      <c r="C370" s="138" t="s">
        <v>282</v>
      </c>
      <c r="D370" s="135"/>
      <c r="E370" s="139"/>
      <c r="F370" s="277" t="str">
        <f>IF(SUM(F361,F367)&gt;=AB5,"Aprovado","Reprovado")</f>
        <v>Reprovado</v>
      </c>
      <c r="G370" s="278"/>
      <c r="H370" s="28"/>
      <c r="I370" s="121"/>
    </row>
    <row r="372" spans="2:31" s="17" customFormat="1" ht="12.75" customHeight="1" x14ac:dyDescent="0.35">
      <c r="E372" s="98"/>
      <c r="F372" s="153" t="s">
        <v>272</v>
      </c>
      <c r="G372" s="154"/>
      <c r="J372" s="21"/>
      <c r="K372" s="214"/>
      <c r="L372" s="214"/>
      <c r="M372" s="214"/>
      <c r="N372" s="214"/>
      <c r="O372" s="214"/>
      <c r="P372" s="214"/>
      <c r="Q372" s="213"/>
      <c r="R372" s="213"/>
      <c r="S372" s="213"/>
      <c r="T372" s="213"/>
      <c r="U372" s="213"/>
      <c r="V372" s="213"/>
      <c r="W372" s="213"/>
      <c r="X372" s="213"/>
      <c r="Y372" s="213"/>
      <c r="Z372" s="21"/>
      <c r="AA372" s="21"/>
      <c r="AB372" s="266"/>
      <c r="AC372" s="21"/>
      <c r="AD372" s="21"/>
      <c r="AE372" s="21"/>
    </row>
    <row r="373" spans="2:31" s="17" customFormat="1" ht="12.75" customHeight="1" x14ac:dyDescent="0.35">
      <c r="B373" s="155"/>
      <c r="C373" s="156" t="s">
        <v>298</v>
      </c>
      <c r="D373" s="157" t="s">
        <v>0</v>
      </c>
      <c r="E373" s="143" t="s">
        <v>271</v>
      </c>
      <c r="F373" s="150" t="s">
        <v>33</v>
      </c>
      <c r="G373" s="150" t="s">
        <v>1</v>
      </c>
      <c r="H373" s="150" t="s">
        <v>238</v>
      </c>
      <c r="I373" s="144" t="s">
        <v>204</v>
      </c>
      <c r="J373" s="258"/>
      <c r="K373" s="217" t="s">
        <v>0</v>
      </c>
      <c r="L373" s="217" t="s">
        <v>301</v>
      </c>
      <c r="M373" s="217" t="s">
        <v>299</v>
      </c>
      <c r="N373" s="217" t="s">
        <v>302</v>
      </c>
      <c r="O373" s="217" t="s">
        <v>300</v>
      </c>
      <c r="P373" s="217" t="s">
        <v>303</v>
      </c>
      <c r="Q373" s="213"/>
      <c r="R373" s="213"/>
      <c r="S373" s="213"/>
      <c r="T373" s="213"/>
      <c r="U373" s="213"/>
      <c r="V373" s="213"/>
      <c r="W373" s="213"/>
      <c r="X373" s="213"/>
      <c r="Y373" s="213"/>
      <c r="Z373" s="21"/>
      <c r="AA373" s="21"/>
      <c r="AB373" s="266"/>
      <c r="AC373" s="21"/>
      <c r="AD373" s="21"/>
      <c r="AE373" s="21"/>
    </row>
    <row r="374" spans="2:31" s="17" customFormat="1" ht="12.75" customHeight="1" x14ac:dyDescent="0.35">
      <c r="B374" s="155"/>
      <c r="C374" s="156" t="s">
        <v>504</v>
      </c>
      <c r="D374" s="157"/>
      <c r="E374" s="143"/>
      <c r="F374" s="150"/>
      <c r="G374" s="150"/>
      <c r="H374" s="150"/>
      <c r="I374" s="144"/>
      <c r="J374" s="258"/>
      <c r="K374" s="217"/>
      <c r="L374" s="217"/>
      <c r="M374" s="217"/>
      <c r="N374" s="217"/>
      <c r="O374" s="217"/>
      <c r="P374" s="217"/>
      <c r="Q374" s="213"/>
      <c r="R374" s="213"/>
      <c r="S374" s="213"/>
      <c r="T374" s="213"/>
      <c r="U374" s="213"/>
      <c r="V374" s="213"/>
      <c r="W374" s="213"/>
      <c r="X374" s="213"/>
      <c r="Y374" s="213"/>
      <c r="Z374" s="21"/>
      <c r="AA374" s="21"/>
      <c r="AB374" s="266"/>
      <c r="AC374" s="21"/>
      <c r="AD374" s="21"/>
      <c r="AE374" s="21"/>
    </row>
    <row r="375" spans="2:31" s="17" customFormat="1" x14ac:dyDescent="0.35">
      <c r="B375" s="146" t="s">
        <v>450</v>
      </c>
      <c r="C375" s="22" t="s">
        <v>576</v>
      </c>
      <c r="D375" s="23" t="s">
        <v>0</v>
      </c>
      <c r="E375" s="23" t="s">
        <v>271</v>
      </c>
      <c r="F375" s="159" t="str">
        <f>IF('Lista VCP_BCI_2025'!F374="","",'Lista VCP_BCI_2025'!F374)</f>
        <v/>
      </c>
      <c r="G375" s="159" t="str">
        <f>IF('Lista VCP_BCI_2025'!G374="","",'Lista VCP_BCI_2025'!G374)</f>
        <v/>
      </c>
      <c r="H375" s="93" t="str">
        <f>IF('Lista VCP_BCI_2025'!H374="","",'Lista VCP_BCI_2025'!H374)</f>
        <v/>
      </c>
      <c r="I375" s="24" t="str">
        <f>IF('Lista VCP_BCI_2025'!I374="","",'Lista VCP_BCI_2025'!I374)</f>
        <v/>
      </c>
      <c r="J375" s="258"/>
      <c r="K375" s="214" t="str">
        <f>CONCATENATE(D375,H375)</f>
        <v>C</v>
      </c>
      <c r="L375" s="214" t="str">
        <f>CONCATENATE(E375,H375)</f>
        <v>CMP</v>
      </c>
      <c r="M375" s="214" t="str">
        <f>CONCATENATE(D375,F375)</f>
        <v>C</v>
      </c>
      <c r="N375" s="214" t="str">
        <f>CONCATENATE(D375,E375,F375)</f>
        <v>CCMP</v>
      </c>
      <c r="O375" s="214" t="str">
        <f>CONCATENATE(D375,G375)</f>
        <v>C</v>
      </c>
      <c r="P375" s="214" t="str">
        <f>CONCATENATE(D375,E375,G375)</f>
        <v>CCMP</v>
      </c>
      <c r="Q375" s="213"/>
      <c r="R375" s="213"/>
      <c r="S375" s="213"/>
      <c r="T375" s="213"/>
      <c r="U375" s="213"/>
      <c r="V375" s="213"/>
      <c r="W375" s="213"/>
      <c r="X375" s="213"/>
      <c r="Y375" s="213"/>
      <c r="Z375" s="21"/>
      <c r="AA375" s="21"/>
      <c r="AB375" s="266"/>
      <c r="AC375" s="21"/>
      <c r="AD375" s="21"/>
      <c r="AE375" s="21"/>
    </row>
    <row r="376" spans="2:31" s="17" customFormat="1" x14ac:dyDescent="0.35">
      <c r="B376" s="146" t="s">
        <v>240</v>
      </c>
      <c r="C376" s="22" t="s">
        <v>451</v>
      </c>
      <c r="D376" s="23" t="s">
        <v>0</v>
      </c>
      <c r="E376" s="23" t="s">
        <v>271</v>
      </c>
      <c r="F376" s="159" t="str">
        <f>IF('Lista VCP_BCI_2025'!F375="","",'Lista VCP_BCI_2025'!F375)</f>
        <v/>
      </c>
      <c r="G376" s="159" t="str">
        <f>IF('Lista VCP_BCI_2025'!G375="","",'Lista VCP_BCI_2025'!G375)</f>
        <v/>
      </c>
      <c r="H376" s="93" t="str">
        <f>IF('Lista VCP_BCI_2025'!H375="","",'Lista VCP_BCI_2025'!H375)</f>
        <v/>
      </c>
      <c r="I376" s="24" t="str">
        <f>IF('Lista VCP_BCI_2025'!I375="","",'Lista VCP_BCI_2025'!I375)</f>
        <v/>
      </c>
      <c r="J376" s="258"/>
      <c r="K376" s="214" t="str">
        <f t="shared" ref="K376:K397" si="98">CONCATENATE(D376,H376)</f>
        <v>C</v>
      </c>
      <c r="L376" s="214" t="str">
        <f t="shared" ref="L376:L397" si="99">CONCATENATE(E376,H376)</f>
        <v>CMP</v>
      </c>
      <c r="M376" s="214" t="str">
        <f t="shared" ref="M376:M397" si="100">CONCATENATE(D376,F376)</f>
        <v>C</v>
      </c>
      <c r="N376" s="214" t="str">
        <f t="shared" ref="N376:N397" si="101">CONCATENATE(D376,E376,F376)</f>
        <v>CCMP</v>
      </c>
      <c r="O376" s="214" t="str">
        <f t="shared" ref="O376:O397" si="102">CONCATENATE(D376,G376)</f>
        <v>C</v>
      </c>
      <c r="P376" s="214" t="str">
        <f t="shared" ref="P376:P397" si="103">CONCATENATE(D376,E376,G376)</f>
        <v>CCMP</v>
      </c>
      <c r="Q376" s="213"/>
      <c r="R376" s="213"/>
      <c r="S376" s="213"/>
      <c r="T376" s="213"/>
      <c r="U376" s="213"/>
      <c r="V376" s="213"/>
      <c r="W376" s="213"/>
      <c r="X376" s="213"/>
      <c r="Y376" s="213"/>
      <c r="Z376" s="21"/>
      <c r="AA376" s="21"/>
      <c r="AB376" s="266"/>
      <c r="AC376" s="21"/>
      <c r="AD376" s="21"/>
      <c r="AE376" s="21"/>
    </row>
    <row r="377" spans="2:31" s="17" customFormat="1" ht="25.5" x14ac:dyDescent="0.35">
      <c r="B377" s="146" t="s">
        <v>241</v>
      </c>
      <c r="C377" s="22" t="s">
        <v>392</v>
      </c>
      <c r="D377" s="23" t="s">
        <v>0</v>
      </c>
      <c r="E377" s="23" t="s">
        <v>271</v>
      </c>
      <c r="F377" s="159" t="str">
        <f>IF('Lista VCP_BCI_2025'!F376="","",'Lista VCP_BCI_2025'!F376)</f>
        <v/>
      </c>
      <c r="G377" s="159" t="str">
        <f>IF('Lista VCP_BCI_2025'!G376="","",'Lista VCP_BCI_2025'!G376)</f>
        <v/>
      </c>
      <c r="H377" s="93" t="str">
        <f>IF('Lista VCP_BCI_2025'!H376="","",'Lista VCP_BCI_2025'!H376)</f>
        <v/>
      </c>
      <c r="I377" s="24" t="str">
        <f>IF('Lista VCP_BCI_2025'!I376="","",'Lista VCP_BCI_2025'!I376)</f>
        <v/>
      </c>
      <c r="J377" s="258"/>
      <c r="K377" s="214" t="str">
        <f t="shared" si="98"/>
        <v>C</v>
      </c>
      <c r="L377" s="214" t="str">
        <f t="shared" si="99"/>
        <v>CMP</v>
      </c>
      <c r="M377" s="214" t="str">
        <f t="shared" si="100"/>
        <v>C</v>
      </c>
      <c r="N377" s="214" t="str">
        <f t="shared" si="101"/>
        <v>CCMP</v>
      </c>
      <c r="O377" s="214" t="str">
        <f t="shared" si="102"/>
        <v>C</v>
      </c>
      <c r="P377" s="214" t="str">
        <f t="shared" si="103"/>
        <v>CCMP</v>
      </c>
      <c r="Q377" s="213"/>
      <c r="R377" s="213"/>
      <c r="S377" s="213"/>
      <c r="T377" s="213"/>
      <c r="U377" s="213"/>
      <c r="V377" s="213"/>
      <c r="W377" s="213"/>
      <c r="X377" s="213"/>
      <c r="Y377" s="213"/>
      <c r="Z377" s="21"/>
      <c r="AA377" s="21"/>
      <c r="AB377" s="266"/>
      <c r="AC377" s="21"/>
      <c r="AD377" s="21"/>
      <c r="AE377" s="21"/>
    </row>
    <row r="378" spans="2:31" s="17" customFormat="1" ht="22.5" customHeight="1" x14ac:dyDescent="0.35">
      <c r="B378" s="146" t="s">
        <v>242</v>
      </c>
      <c r="C378" s="22" t="s">
        <v>588</v>
      </c>
      <c r="D378" s="23" t="s">
        <v>0</v>
      </c>
      <c r="E378" s="23" t="s">
        <v>271</v>
      </c>
      <c r="F378" s="159" t="str">
        <f>IF('Lista VCP_BCI_2025'!F378="","",'Lista VCP_BCI_2025'!F378)</f>
        <v/>
      </c>
      <c r="G378" s="159" t="str">
        <f>IF('Lista VCP_BCI_2025'!G378="","",'Lista VCP_BCI_2025'!G378)</f>
        <v/>
      </c>
      <c r="H378" s="93" t="str">
        <f>IF('Lista VCP_BCI_2025'!H378="","",'Lista VCP_BCI_2025'!H378)</f>
        <v/>
      </c>
      <c r="I378" s="24" t="str">
        <f>IF('Lista VCP_BCI_2025'!I378="","",'Lista VCP_BCI_2025'!I378)</f>
        <v/>
      </c>
      <c r="J378" s="258"/>
      <c r="K378" s="214" t="str">
        <f t="shared" si="98"/>
        <v>C</v>
      </c>
      <c r="L378" s="214" t="str">
        <f t="shared" si="99"/>
        <v>CMP</v>
      </c>
      <c r="M378" s="214" t="str">
        <f t="shared" si="100"/>
        <v>C</v>
      </c>
      <c r="N378" s="214" t="str">
        <f t="shared" si="101"/>
        <v>CCMP</v>
      </c>
      <c r="O378" s="214" t="str">
        <f t="shared" si="102"/>
        <v>C</v>
      </c>
      <c r="P378" s="214" t="str">
        <f t="shared" si="103"/>
        <v>CCMP</v>
      </c>
      <c r="Q378" s="213"/>
      <c r="R378" s="213"/>
      <c r="S378" s="213"/>
      <c r="T378" s="213"/>
      <c r="U378" s="213"/>
      <c r="V378" s="213"/>
      <c r="W378" s="213"/>
      <c r="X378" s="213"/>
      <c r="Y378" s="213"/>
      <c r="Z378" s="21"/>
      <c r="AA378" s="21"/>
      <c r="AB378" s="266"/>
      <c r="AC378" s="21"/>
      <c r="AD378" s="21"/>
      <c r="AE378" s="21"/>
    </row>
    <row r="379" spans="2:31" s="17" customFormat="1" ht="43.5" customHeight="1" x14ac:dyDescent="0.35">
      <c r="B379" s="208" t="s">
        <v>243</v>
      </c>
      <c r="C379" s="182" t="s">
        <v>578</v>
      </c>
      <c r="D379" s="23" t="s">
        <v>0</v>
      </c>
      <c r="E379" s="23" t="s">
        <v>271</v>
      </c>
      <c r="F379" s="159" t="str">
        <f>IF('Lista VCP_BCI_2025'!F379="","",'Lista VCP_BCI_2025'!F379)</f>
        <v/>
      </c>
      <c r="G379" s="159" t="str">
        <f>IF('Lista VCP_BCI_2025'!G379="","",'Lista VCP_BCI_2025'!G379)</f>
        <v/>
      </c>
      <c r="H379" s="93" t="str">
        <f>IF('Lista VCP_BCI_2025'!H379="","",'Lista VCP_BCI_2025'!H379)</f>
        <v/>
      </c>
      <c r="I379" s="24" t="str">
        <f>IF('Lista VCP_BCI_2025'!I379="","",'Lista VCP_BCI_2025'!I379)</f>
        <v/>
      </c>
      <c r="J379" s="258"/>
      <c r="K379" s="214" t="str">
        <f t="shared" si="98"/>
        <v>C</v>
      </c>
      <c r="L379" s="214" t="str">
        <f t="shared" si="99"/>
        <v>CMP</v>
      </c>
      <c r="M379" s="214" t="str">
        <f t="shared" si="100"/>
        <v>C</v>
      </c>
      <c r="N379" s="214" t="str">
        <f t="shared" si="101"/>
        <v>CCMP</v>
      </c>
      <c r="O379" s="214" t="str">
        <f t="shared" si="102"/>
        <v>C</v>
      </c>
      <c r="P379" s="214" t="str">
        <f t="shared" si="103"/>
        <v>CCMP</v>
      </c>
      <c r="Q379" s="213"/>
      <c r="R379" s="213"/>
      <c r="S379" s="213"/>
      <c r="T379" s="213"/>
      <c r="U379" s="213"/>
      <c r="V379" s="213"/>
      <c r="W379" s="213"/>
      <c r="X379" s="213"/>
      <c r="Y379" s="213"/>
      <c r="Z379" s="21"/>
      <c r="AA379" s="21"/>
      <c r="AB379" s="266"/>
      <c r="AC379" s="21"/>
      <c r="AD379" s="21"/>
      <c r="AE379" s="21"/>
    </row>
    <row r="380" spans="2:31" s="17" customFormat="1" ht="43.5" customHeight="1" x14ac:dyDescent="0.35">
      <c r="B380" s="208" t="s">
        <v>505</v>
      </c>
      <c r="C380" s="182" t="s">
        <v>431</v>
      </c>
      <c r="D380" s="23" t="s">
        <v>0</v>
      </c>
      <c r="E380" s="23" t="s">
        <v>271</v>
      </c>
      <c r="F380" s="159"/>
      <c r="G380" s="159"/>
      <c r="H380" s="93"/>
      <c r="I380" s="24"/>
      <c r="J380" s="258"/>
      <c r="K380" s="214" t="str">
        <f t="shared" ref="K380" si="104">CONCATENATE(D380,H380)</f>
        <v>C</v>
      </c>
      <c r="L380" s="214" t="str">
        <f t="shared" ref="L380" si="105">CONCATENATE(E380,H380)</f>
        <v>CMP</v>
      </c>
      <c r="M380" s="214" t="str">
        <f t="shared" ref="M380" si="106">CONCATENATE(D380,F380)</f>
        <v>C</v>
      </c>
      <c r="N380" s="214" t="str">
        <f t="shared" ref="N380" si="107">CONCATENATE(D380,E380,F380)</f>
        <v>CCMP</v>
      </c>
      <c r="O380" s="214" t="str">
        <f t="shared" ref="O380" si="108">CONCATENATE(D380,G380)</f>
        <v>C</v>
      </c>
      <c r="P380" s="214" t="str">
        <f t="shared" ref="P380" si="109">CONCATENATE(D380,E380,G380)</f>
        <v>CCMP</v>
      </c>
      <c r="Q380" s="213"/>
      <c r="R380" s="213"/>
      <c r="S380" s="213"/>
      <c r="T380" s="213"/>
      <c r="U380" s="213"/>
      <c r="V380" s="213"/>
      <c r="W380" s="213"/>
      <c r="X380" s="213"/>
      <c r="Y380" s="213"/>
      <c r="Z380" s="21"/>
      <c r="AA380" s="21"/>
      <c r="AB380" s="266"/>
      <c r="AC380" s="21"/>
      <c r="AD380" s="21"/>
      <c r="AE380" s="21"/>
    </row>
    <row r="381" spans="2:31" s="17" customFormat="1" ht="16.5" customHeight="1" x14ac:dyDescent="0.35">
      <c r="B381" s="188"/>
      <c r="C381" s="156" t="s">
        <v>452</v>
      </c>
      <c r="D381" s="157" t="s">
        <v>0</v>
      </c>
      <c r="E381" s="143" t="s">
        <v>271</v>
      </c>
      <c r="F381" s="150" t="s">
        <v>33</v>
      </c>
      <c r="G381" s="150" t="s">
        <v>1</v>
      </c>
      <c r="H381" s="150"/>
      <c r="I381" s="144" t="s">
        <v>204</v>
      </c>
      <c r="J381" s="258"/>
      <c r="K381" s="214"/>
      <c r="L381" s="214"/>
      <c r="M381" s="214"/>
      <c r="N381" s="214"/>
      <c r="O381" s="214"/>
      <c r="P381" s="214"/>
      <c r="Q381" s="213"/>
      <c r="R381" s="213"/>
      <c r="S381" s="213"/>
      <c r="T381" s="213"/>
      <c r="U381" s="213"/>
      <c r="V381" s="213"/>
      <c r="W381" s="213"/>
      <c r="X381" s="213"/>
      <c r="Y381" s="213"/>
      <c r="Z381" s="21"/>
      <c r="AA381" s="21"/>
      <c r="AB381" s="266"/>
      <c r="AC381" s="21"/>
      <c r="AD381" s="21"/>
      <c r="AE381" s="21"/>
    </row>
    <row r="382" spans="2:31" s="17" customFormat="1" ht="28.5" customHeight="1" x14ac:dyDescent="0.35">
      <c r="B382" s="146" t="s">
        <v>244</v>
      </c>
      <c r="C382" s="22" t="s">
        <v>579</v>
      </c>
      <c r="D382" s="23" t="s">
        <v>0</v>
      </c>
      <c r="E382" s="23" t="s">
        <v>271</v>
      </c>
      <c r="F382" s="159" t="str">
        <f>IF('Lista VCP_BCI_2025'!F381="","",'Lista VCP_BCI_2025'!F381)</f>
        <v/>
      </c>
      <c r="G382" s="159" t="str">
        <f>IF('Lista VCP_BCI_2025'!G381="","",'Lista VCP_BCI_2025'!G381)</f>
        <v/>
      </c>
      <c r="H382" s="93" t="str">
        <f>IF('Lista VCP_BCI_2025'!H381="","",'Lista VCP_BCI_2025'!H381)</f>
        <v/>
      </c>
      <c r="I382" s="24" t="str">
        <f>IF('Lista VCP_BCI_2025'!I381="","",'Lista VCP_BCI_2025'!I381)</f>
        <v/>
      </c>
      <c r="J382" s="258"/>
      <c r="K382" s="214" t="str">
        <f t="shared" si="98"/>
        <v>C</v>
      </c>
      <c r="L382" s="214" t="str">
        <f t="shared" si="99"/>
        <v>CMP</v>
      </c>
      <c r="M382" s="214" t="str">
        <f t="shared" si="100"/>
        <v>C</v>
      </c>
      <c r="N382" s="214" t="str">
        <f t="shared" si="101"/>
        <v>CCMP</v>
      </c>
      <c r="O382" s="214" t="str">
        <f t="shared" si="102"/>
        <v>C</v>
      </c>
      <c r="P382" s="214" t="str">
        <f t="shared" si="103"/>
        <v>CCMP</v>
      </c>
      <c r="Q382" s="213"/>
      <c r="R382" s="213"/>
      <c r="S382" s="213"/>
      <c r="T382" s="213"/>
      <c r="U382" s="213"/>
      <c r="V382" s="213"/>
      <c r="W382" s="213"/>
      <c r="X382" s="213"/>
      <c r="Y382" s="213"/>
      <c r="Z382" s="21"/>
      <c r="AA382" s="21"/>
      <c r="AB382" s="266"/>
      <c r="AC382" s="21"/>
      <c r="AD382" s="21"/>
      <c r="AE382" s="21"/>
    </row>
    <row r="383" spans="2:31" s="17" customFormat="1" ht="35.25" customHeight="1" x14ac:dyDescent="0.35">
      <c r="B383" s="146" t="s">
        <v>245</v>
      </c>
      <c r="C383" s="22" t="s">
        <v>580</v>
      </c>
      <c r="D383" s="23" t="s">
        <v>0</v>
      </c>
      <c r="E383" s="10" t="s">
        <v>271</v>
      </c>
      <c r="F383" s="159" t="str">
        <f>IF('Lista VCP_BCI_2025'!F382="","",'Lista VCP_BCI_2025'!F382)</f>
        <v/>
      </c>
      <c r="G383" s="159" t="str">
        <f>IF('Lista VCP_BCI_2025'!G382="","",'Lista VCP_BCI_2025'!G382)</f>
        <v/>
      </c>
      <c r="H383" s="93" t="str">
        <f>IF('Lista VCP_BCI_2025'!H382="","",'Lista VCP_BCI_2025'!H382)</f>
        <v/>
      </c>
      <c r="I383" s="24" t="str">
        <f>IF('Lista VCP_BCI_2025'!I382="","",'Lista VCP_BCI_2025'!I382)</f>
        <v/>
      </c>
      <c r="J383" s="258"/>
      <c r="K383" s="214" t="str">
        <f t="shared" si="98"/>
        <v>C</v>
      </c>
      <c r="L383" s="214" t="str">
        <f t="shared" si="99"/>
        <v>CMP</v>
      </c>
      <c r="M383" s="214" t="str">
        <f t="shared" si="100"/>
        <v>C</v>
      </c>
      <c r="N383" s="214" t="str">
        <f t="shared" si="101"/>
        <v>CCMP</v>
      </c>
      <c r="O383" s="214" t="str">
        <f t="shared" si="102"/>
        <v>C</v>
      </c>
      <c r="P383" s="214" t="str">
        <f t="shared" si="103"/>
        <v>CCMP</v>
      </c>
      <c r="Q383" s="213"/>
      <c r="R383" s="213"/>
      <c r="S383" s="213"/>
      <c r="T383" s="213"/>
      <c r="U383" s="213"/>
      <c r="V383" s="213"/>
      <c r="W383" s="213"/>
      <c r="X383" s="213"/>
      <c r="Y383" s="213"/>
      <c r="Z383" s="21"/>
      <c r="AA383" s="21"/>
      <c r="AB383" s="266"/>
      <c r="AC383" s="21"/>
      <c r="AD383" s="21"/>
      <c r="AE383" s="21"/>
    </row>
    <row r="384" spans="2:31" s="17" customFormat="1" x14ac:dyDescent="0.35">
      <c r="B384" s="188"/>
      <c r="C384" s="156" t="s">
        <v>453</v>
      </c>
      <c r="D384" s="157" t="s">
        <v>0</v>
      </c>
      <c r="E384" s="143" t="s">
        <v>271</v>
      </c>
      <c r="F384" s="150" t="s">
        <v>33</v>
      </c>
      <c r="G384" s="150" t="s">
        <v>1</v>
      </c>
      <c r="H384" s="150"/>
      <c r="I384" s="144" t="s">
        <v>204</v>
      </c>
      <c r="J384" s="258"/>
      <c r="K384" s="214"/>
      <c r="L384" s="214"/>
      <c r="M384" s="214"/>
      <c r="N384" s="214"/>
      <c r="O384" s="214"/>
      <c r="P384" s="214"/>
      <c r="Q384" s="213"/>
      <c r="R384" s="213"/>
      <c r="S384" s="213"/>
      <c r="T384" s="213"/>
      <c r="U384" s="213"/>
      <c r="V384" s="213"/>
      <c r="W384" s="213"/>
      <c r="X384" s="213"/>
      <c r="Y384" s="213"/>
      <c r="Z384" s="21"/>
      <c r="AA384" s="21"/>
      <c r="AB384" s="266"/>
      <c r="AC384" s="21"/>
      <c r="AD384" s="21"/>
      <c r="AE384" s="21"/>
    </row>
    <row r="385" spans="2:31" s="17" customFormat="1" ht="25.5" x14ac:dyDescent="0.35">
      <c r="B385" s="146" t="s">
        <v>246</v>
      </c>
      <c r="C385" s="195" t="s">
        <v>393</v>
      </c>
      <c r="D385" s="196" t="s">
        <v>0</v>
      </c>
      <c r="E385" s="197" t="s">
        <v>271</v>
      </c>
      <c r="F385" s="159" t="str">
        <f>IF('Lista VCP_BCI_2025'!F386="","",'Lista VCP_BCI_2025'!F386)</f>
        <v/>
      </c>
      <c r="G385" s="159" t="str">
        <f>IF('Lista VCP_BCI_2025'!G386="","",'Lista VCP_BCI_2025'!G386)</f>
        <v/>
      </c>
      <c r="H385" s="93" t="str">
        <f>IF('Lista VCP_BCI_2025'!H386="","",'Lista VCP_BCI_2025'!H386)</f>
        <v/>
      </c>
      <c r="I385" s="24" t="str">
        <f>IF('Lista VCP_BCI_2025'!I386="","",'Lista VCP_BCI_2025'!I386)</f>
        <v/>
      </c>
      <c r="J385" s="258"/>
      <c r="K385" s="214" t="str">
        <f t="shared" si="98"/>
        <v>C</v>
      </c>
      <c r="L385" s="214" t="str">
        <f t="shared" si="99"/>
        <v>CMP</v>
      </c>
      <c r="M385" s="214" t="str">
        <f t="shared" si="100"/>
        <v>C</v>
      </c>
      <c r="N385" s="214" t="str">
        <f t="shared" si="101"/>
        <v>CCMP</v>
      </c>
      <c r="O385" s="214" t="str">
        <f t="shared" si="102"/>
        <v>C</v>
      </c>
      <c r="P385" s="214" t="str">
        <f t="shared" si="103"/>
        <v>CCMP</v>
      </c>
      <c r="Q385" s="213"/>
      <c r="R385" s="213"/>
      <c r="S385" s="213"/>
      <c r="T385" s="213"/>
      <c r="U385" s="213"/>
      <c r="V385" s="213"/>
      <c r="W385" s="213"/>
      <c r="X385" s="213"/>
      <c r="Y385" s="213"/>
      <c r="Z385" s="21"/>
      <c r="AA385" s="21"/>
      <c r="AB385" s="266"/>
      <c r="AC385" s="21"/>
      <c r="AD385" s="21"/>
      <c r="AE385" s="21"/>
    </row>
    <row r="386" spans="2:31" s="17" customFormat="1" ht="38.25" x14ac:dyDescent="0.35">
      <c r="B386" s="146" t="s">
        <v>247</v>
      </c>
      <c r="C386" s="195" t="s">
        <v>399</v>
      </c>
      <c r="D386" s="196" t="s">
        <v>0</v>
      </c>
      <c r="E386" s="197" t="s">
        <v>271</v>
      </c>
      <c r="F386" s="159" t="str">
        <f>IF('Lista VCP_BCI_2025'!F387="","",'Lista VCP_BCI_2025'!F387)</f>
        <v/>
      </c>
      <c r="G386" s="159" t="str">
        <f>IF('Lista VCP_BCI_2025'!G387="","",'Lista VCP_BCI_2025'!G387)</f>
        <v/>
      </c>
      <c r="H386" s="93" t="str">
        <f>IF('Lista VCP_BCI_2025'!H387="","",'Lista VCP_BCI_2025'!H387)</f>
        <v/>
      </c>
      <c r="I386" s="24" t="str">
        <f>IF('Lista VCP_BCI_2025'!I387="","",'Lista VCP_BCI_2025'!I387)</f>
        <v/>
      </c>
      <c r="J386" s="258"/>
      <c r="K386" s="214" t="str">
        <f t="shared" si="98"/>
        <v>C</v>
      </c>
      <c r="L386" s="214" t="str">
        <f t="shared" si="99"/>
        <v>CMP</v>
      </c>
      <c r="M386" s="214" t="str">
        <f t="shared" si="100"/>
        <v>C</v>
      </c>
      <c r="N386" s="214" t="str">
        <f t="shared" si="101"/>
        <v>CCMP</v>
      </c>
      <c r="O386" s="214" t="str">
        <f t="shared" si="102"/>
        <v>C</v>
      </c>
      <c r="P386" s="214" t="str">
        <f t="shared" si="103"/>
        <v>CCMP</v>
      </c>
      <c r="Q386" s="213"/>
      <c r="R386" s="213"/>
      <c r="S386" s="213"/>
      <c r="T386" s="213"/>
      <c r="U386" s="213"/>
      <c r="V386" s="213"/>
      <c r="W386" s="213"/>
      <c r="X386" s="213"/>
      <c r="Y386" s="213"/>
      <c r="Z386" s="21"/>
      <c r="AA386" s="21"/>
      <c r="AB386" s="266"/>
      <c r="AC386" s="21"/>
      <c r="AD386" s="21"/>
      <c r="AE386" s="21"/>
    </row>
    <row r="387" spans="2:31" s="17" customFormat="1" ht="25.5" x14ac:dyDescent="0.35">
      <c r="B387" s="146" t="s">
        <v>248</v>
      </c>
      <c r="C387" s="195" t="s">
        <v>394</v>
      </c>
      <c r="D387" s="196" t="s">
        <v>0</v>
      </c>
      <c r="E387" s="197" t="s">
        <v>271</v>
      </c>
      <c r="F387" s="159" t="str">
        <f>IF('Lista VCP_BCI_2025'!F388="","",'Lista VCP_BCI_2025'!F388)</f>
        <v/>
      </c>
      <c r="G387" s="159" t="str">
        <f>IF('Lista VCP_BCI_2025'!G388="","",'Lista VCP_BCI_2025'!G388)</f>
        <v/>
      </c>
      <c r="H387" s="93" t="str">
        <f>IF('Lista VCP_BCI_2025'!H388="","",'Lista VCP_BCI_2025'!H388)</f>
        <v/>
      </c>
      <c r="I387" s="24" t="str">
        <f>IF('Lista VCP_BCI_2025'!I388="","",'Lista VCP_BCI_2025'!I388)</f>
        <v/>
      </c>
      <c r="J387" s="258"/>
      <c r="K387" s="214" t="str">
        <f t="shared" si="98"/>
        <v>C</v>
      </c>
      <c r="L387" s="214" t="str">
        <f t="shared" si="99"/>
        <v>CMP</v>
      </c>
      <c r="M387" s="214" t="str">
        <f t="shared" si="100"/>
        <v>C</v>
      </c>
      <c r="N387" s="214" t="str">
        <f t="shared" si="101"/>
        <v>CCMP</v>
      </c>
      <c r="O387" s="214" t="str">
        <f t="shared" si="102"/>
        <v>C</v>
      </c>
      <c r="P387" s="214" t="str">
        <f t="shared" si="103"/>
        <v>CCMP</v>
      </c>
      <c r="Q387" s="213"/>
      <c r="R387" s="213"/>
      <c r="S387" s="213"/>
      <c r="T387" s="213"/>
      <c r="U387" s="213"/>
      <c r="V387" s="213"/>
      <c r="W387" s="213"/>
      <c r="X387" s="213"/>
      <c r="Y387" s="213"/>
      <c r="Z387" s="21"/>
      <c r="AA387" s="21"/>
      <c r="AB387" s="266"/>
      <c r="AC387" s="21"/>
      <c r="AD387" s="21"/>
      <c r="AE387" s="21"/>
    </row>
    <row r="388" spans="2:31" s="17" customFormat="1" x14ac:dyDescent="0.35">
      <c r="B388" s="188"/>
      <c r="C388" s="156" t="s">
        <v>454</v>
      </c>
      <c r="D388" s="157" t="s">
        <v>0</v>
      </c>
      <c r="E388" s="143" t="s">
        <v>271</v>
      </c>
      <c r="F388" s="150" t="s">
        <v>33</v>
      </c>
      <c r="G388" s="150" t="s">
        <v>1</v>
      </c>
      <c r="H388" s="150"/>
      <c r="I388" s="144" t="s">
        <v>204</v>
      </c>
      <c r="J388" s="258"/>
      <c r="K388" s="214"/>
      <c r="L388" s="214"/>
      <c r="M388" s="214"/>
      <c r="N388" s="214"/>
      <c r="O388" s="214"/>
      <c r="P388" s="214"/>
      <c r="Q388" s="213"/>
      <c r="R388" s="213"/>
      <c r="S388" s="213"/>
      <c r="T388" s="213"/>
      <c r="U388" s="213"/>
      <c r="V388" s="213"/>
      <c r="W388" s="213"/>
      <c r="X388" s="213"/>
      <c r="Y388" s="213"/>
      <c r="Z388" s="21"/>
      <c r="AA388" s="21"/>
      <c r="AB388" s="266"/>
      <c r="AC388" s="21"/>
      <c r="AD388" s="21"/>
      <c r="AE388" s="21"/>
    </row>
    <row r="389" spans="2:31" s="17" customFormat="1" ht="25.5" x14ac:dyDescent="0.35">
      <c r="B389" s="146" t="s">
        <v>456</v>
      </c>
      <c r="C389" s="195" t="s">
        <v>455</v>
      </c>
      <c r="D389" s="196" t="s">
        <v>0</v>
      </c>
      <c r="E389" s="197"/>
      <c r="F389" s="159" t="str">
        <f>IF('Lista VCP_BCI_2025'!F390="","",'Lista VCP_BCI_2025'!F390)</f>
        <v/>
      </c>
      <c r="G389" s="159" t="str">
        <f>IF('Lista VCP_BCI_2025'!G390="","",'Lista VCP_BCI_2025'!G390)</f>
        <v/>
      </c>
      <c r="H389" s="93" t="str">
        <f>IF('Lista VCP_BCI_2025'!H390="","",'Lista VCP_BCI_2025'!H390)</f>
        <v/>
      </c>
      <c r="I389" s="24" t="str">
        <f>IF('Lista VCP_BCI_2025'!I390="","",'Lista VCP_BCI_2025'!I390)</f>
        <v/>
      </c>
      <c r="J389" s="258"/>
      <c r="K389" s="214" t="str">
        <f t="shared" si="98"/>
        <v>C</v>
      </c>
      <c r="L389" s="214" t="str">
        <f t="shared" si="99"/>
        <v/>
      </c>
      <c r="M389" s="214" t="str">
        <f t="shared" si="100"/>
        <v>C</v>
      </c>
      <c r="N389" s="214" t="str">
        <f t="shared" si="101"/>
        <v>C</v>
      </c>
      <c r="O389" s="214" t="str">
        <f t="shared" si="102"/>
        <v>C</v>
      </c>
      <c r="P389" s="214" t="str">
        <f t="shared" si="103"/>
        <v>C</v>
      </c>
      <c r="Q389" s="213"/>
      <c r="R389" s="213"/>
      <c r="S389" s="213"/>
      <c r="T389" s="213"/>
      <c r="U389" s="213"/>
      <c r="V389" s="213"/>
      <c r="W389" s="213"/>
      <c r="X389" s="213"/>
      <c r="Y389" s="213"/>
      <c r="Z389" s="21"/>
      <c r="AA389" s="21"/>
      <c r="AB389" s="266"/>
      <c r="AC389" s="21"/>
      <c r="AD389" s="21"/>
      <c r="AE389" s="21"/>
    </row>
    <row r="390" spans="2:31" s="17" customFormat="1" x14ac:dyDescent="0.35">
      <c r="B390" s="146" t="s">
        <v>457</v>
      </c>
      <c r="C390" s="195" t="s">
        <v>268</v>
      </c>
      <c r="D390" s="196" t="s">
        <v>0</v>
      </c>
      <c r="E390" s="197"/>
      <c r="F390" s="159" t="str">
        <f>IF('Lista VCP_BCI_2025'!F391="","",'Lista VCP_BCI_2025'!F391)</f>
        <v/>
      </c>
      <c r="G390" s="159" t="str">
        <f>IF('Lista VCP_BCI_2025'!G391="","",'Lista VCP_BCI_2025'!G391)</f>
        <v/>
      </c>
      <c r="H390" s="93" t="str">
        <f>IF('Lista VCP_BCI_2025'!H391="","",'Lista VCP_BCI_2025'!H391)</f>
        <v/>
      </c>
      <c r="I390" s="24" t="str">
        <f>IF('Lista VCP_BCI_2025'!I391="","",'Lista VCP_BCI_2025'!I391)</f>
        <v/>
      </c>
      <c r="J390" s="258"/>
      <c r="K390" s="214" t="str">
        <f t="shared" si="98"/>
        <v>C</v>
      </c>
      <c r="L390" s="214" t="str">
        <f t="shared" si="99"/>
        <v/>
      </c>
      <c r="M390" s="214" t="str">
        <f t="shared" si="100"/>
        <v>C</v>
      </c>
      <c r="N390" s="214" t="str">
        <f t="shared" si="101"/>
        <v>C</v>
      </c>
      <c r="O390" s="214" t="str">
        <f t="shared" si="102"/>
        <v>C</v>
      </c>
      <c r="P390" s="214" t="str">
        <f t="shared" si="103"/>
        <v>C</v>
      </c>
      <c r="Q390" s="213"/>
      <c r="R390" s="213"/>
      <c r="S390" s="213"/>
      <c r="T390" s="213"/>
      <c r="U390" s="213"/>
      <c r="V390" s="213"/>
      <c r="W390" s="213"/>
      <c r="X390" s="213"/>
      <c r="Y390" s="213"/>
      <c r="Z390" s="21"/>
      <c r="AA390" s="21"/>
      <c r="AB390" s="266"/>
      <c r="AC390" s="21"/>
      <c r="AD390" s="21"/>
      <c r="AE390" s="21"/>
    </row>
    <row r="391" spans="2:31" s="17" customFormat="1" x14ac:dyDescent="0.35">
      <c r="B391" s="146" t="s">
        <v>458</v>
      </c>
      <c r="C391" s="195" t="s">
        <v>269</v>
      </c>
      <c r="D391" s="196" t="s">
        <v>0</v>
      </c>
      <c r="E391" s="189"/>
      <c r="F391" s="159" t="str">
        <f>IF('Lista VCP_BCI_2025'!F392="","",'Lista VCP_BCI_2025'!F392)</f>
        <v/>
      </c>
      <c r="G391" s="159" t="str">
        <f>IF('Lista VCP_BCI_2025'!G392="","",'Lista VCP_BCI_2025'!G392)</f>
        <v/>
      </c>
      <c r="H391" s="93" t="str">
        <f>IF('Lista VCP_BCI_2025'!H392="","",'Lista VCP_BCI_2025'!H392)</f>
        <v/>
      </c>
      <c r="I391" s="24" t="str">
        <f>IF('Lista VCP_BCI_2025'!I392="","",'Lista VCP_BCI_2025'!I392)</f>
        <v/>
      </c>
      <c r="J391" s="258"/>
      <c r="K391" s="214" t="str">
        <f t="shared" si="98"/>
        <v>C</v>
      </c>
      <c r="L391" s="214" t="str">
        <f t="shared" si="99"/>
        <v/>
      </c>
      <c r="M391" s="214" t="str">
        <f t="shared" si="100"/>
        <v>C</v>
      </c>
      <c r="N391" s="214" t="str">
        <f t="shared" si="101"/>
        <v>C</v>
      </c>
      <c r="O391" s="214" t="str">
        <f t="shared" si="102"/>
        <v>C</v>
      </c>
      <c r="P391" s="214" t="str">
        <f t="shared" si="103"/>
        <v>C</v>
      </c>
      <c r="Q391" s="213"/>
      <c r="R391" s="213"/>
      <c r="S391" s="213"/>
      <c r="T391" s="213"/>
      <c r="U391" s="213"/>
      <c r="V391" s="213"/>
      <c r="W391" s="213"/>
      <c r="X391" s="213"/>
      <c r="Y391" s="213"/>
      <c r="Z391" s="21"/>
      <c r="AA391" s="21"/>
      <c r="AB391" s="266"/>
      <c r="AC391" s="21"/>
      <c r="AD391" s="21"/>
      <c r="AE391" s="21"/>
    </row>
    <row r="392" spans="2:31" s="17" customFormat="1" ht="38.25" x14ac:dyDescent="0.35">
      <c r="B392" s="146" t="s">
        <v>460</v>
      </c>
      <c r="C392" s="195" t="s">
        <v>459</v>
      </c>
      <c r="D392" s="196" t="s">
        <v>0</v>
      </c>
      <c r="E392" s="189"/>
      <c r="F392" s="159" t="str">
        <f>IF('Lista VCP_BCI_2025'!F393="","",'Lista VCP_BCI_2025'!F393)</f>
        <v/>
      </c>
      <c r="G392" s="159" t="str">
        <f>IF('Lista VCP_BCI_2025'!G393="","",'Lista VCP_BCI_2025'!G393)</f>
        <v/>
      </c>
      <c r="H392" s="93" t="str">
        <f>IF('Lista VCP_BCI_2025'!H393="","",'Lista VCP_BCI_2025'!H393)</f>
        <v/>
      </c>
      <c r="I392" s="24" t="str">
        <f>IF('Lista VCP_BCI_2025'!I393="","",'Lista VCP_BCI_2025'!I393)</f>
        <v/>
      </c>
      <c r="J392" s="258"/>
      <c r="K392" s="214" t="str">
        <f t="shared" si="98"/>
        <v>C</v>
      </c>
      <c r="L392" s="214" t="str">
        <f t="shared" si="99"/>
        <v/>
      </c>
      <c r="M392" s="214" t="str">
        <f t="shared" si="100"/>
        <v>C</v>
      </c>
      <c r="N392" s="214" t="str">
        <f t="shared" si="101"/>
        <v>C</v>
      </c>
      <c r="O392" s="214" t="str">
        <f t="shared" si="102"/>
        <v>C</v>
      </c>
      <c r="P392" s="214" t="str">
        <f t="shared" si="103"/>
        <v>C</v>
      </c>
      <c r="Q392" s="213"/>
      <c r="R392" s="213"/>
      <c r="S392" s="213"/>
      <c r="T392" s="213"/>
      <c r="U392" s="213"/>
      <c r="V392" s="213"/>
      <c r="W392" s="213"/>
      <c r="X392" s="213"/>
      <c r="Y392" s="213"/>
      <c r="Z392" s="21"/>
      <c r="AA392" s="21"/>
      <c r="AB392" s="266"/>
      <c r="AC392" s="21"/>
      <c r="AD392" s="21"/>
      <c r="AE392" s="21"/>
    </row>
    <row r="393" spans="2:31" s="17" customFormat="1" ht="25.5" x14ac:dyDescent="0.35">
      <c r="B393" s="146" t="s">
        <v>462</v>
      </c>
      <c r="C393" s="195" t="s">
        <v>461</v>
      </c>
      <c r="D393" s="196" t="s">
        <v>0</v>
      </c>
      <c r="E393" s="189"/>
      <c r="F393" s="159" t="str">
        <f>IF('Lista VCP_BCI_2025'!F394="","",'Lista VCP_BCI_2025'!F394)</f>
        <v/>
      </c>
      <c r="G393" s="159" t="str">
        <f>IF('Lista VCP_BCI_2025'!G394="","",'Lista VCP_BCI_2025'!G394)</f>
        <v/>
      </c>
      <c r="H393" s="93" t="str">
        <f>IF('Lista VCP_BCI_2025'!H394="","",'Lista VCP_BCI_2025'!H394)</f>
        <v/>
      </c>
      <c r="I393" s="24" t="str">
        <f>IF('Lista VCP_BCI_2025'!I394="","",'Lista VCP_BCI_2025'!I394)</f>
        <v/>
      </c>
      <c r="J393" s="258"/>
      <c r="K393" s="214" t="str">
        <f t="shared" si="98"/>
        <v>C</v>
      </c>
      <c r="L393" s="214" t="str">
        <f t="shared" si="99"/>
        <v/>
      </c>
      <c r="M393" s="214" t="str">
        <f t="shared" si="100"/>
        <v>C</v>
      </c>
      <c r="N393" s="214" t="str">
        <f t="shared" si="101"/>
        <v>C</v>
      </c>
      <c r="O393" s="214" t="str">
        <f t="shared" si="102"/>
        <v>C</v>
      </c>
      <c r="P393" s="214" t="str">
        <f t="shared" si="103"/>
        <v>C</v>
      </c>
      <c r="Q393" s="213"/>
      <c r="R393" s="213"/>
      <c r="S393" s="213"/>
      <c r="T393" s="213"/>
      <c r="U393" s="213"/>
      <c r="V393" s="213"/>
      <c r="W393" s="213"/>
      <c r="X393" s="213"/>
      <c r="Y393" s="213"/>
      <c r="Z393" s="21"/>
      <c r="AA393" s="21"/>
      <c r="AB393" s="266"/>
      <c r="AC393" s="21"/>
      <c r="AD393" s="21"/>
      <c r="AE393" s="21"/>
    </row>
    <row r="394" spans="2:31" s="17" customFormat="1" ht="25.5" x14ac:dyDescent="0.35">
      <c r="B394" s="146" t="s">
        <v>464</v>
      </c>
      <c r="C394" s="195" t="s">
        <v>463</v>
      </c>
      <c r="D394" s="196" t="s">
        <v>0</v>
      </c>
      <c r="E394" s="192"/>
      <c r="F394" s="159" t="str">
        <f>IF('Lista VCP_BCI_2025'!F395="","",'Lista VCP_BCI_2025'!F395)</f>
        <v/>
      </c>
      <c r="G394" s="159" t="str">
        <f>IF('Lista VCP_BCI_2025'!G395="","",'Lista VCP_BCI_2025'!G395)</f>
        <v/>
      </c>
      <c r="H394" s="93" t="str">
        <f>IF('Lista VCP_BCI_2025'!H395="","",'Lista VCP_BCI_2025'!H395)</f>
        <v/>
      </c>
      <c r="I394" s="24" t="str">
        <f>IF('Lista VCP_BCI_2025'!I395="","",'Lista VCP_BCI_2025'!I395)</f>
        <v/>
      </c>
      <c r="J394" s="258"/>
      <c r="K394" s="214" t="str">
        <f t="shared" si="98"/>
        <v>C</v>
      </c>
      <c r="L394" s="214" t="str">
        <f t="shared" si="99"/>
        <v/>
      </c>
      <c r="M394" s="214" t="str">
        <f t="shared" si="100"/>
        <v>C</v>
      </c>
      <c r="N394" s="214" t="str">
        <f t="shared" si="101"/>
        <v>C</v>
      </c>
      <c r="O394" s="214" t="str">
        <f t="shared" si="102"/>
        <v>C</v>
      </c>
      <c r="P394" s="214" t="str">
        <f t="shared" si="103"/>
        <v>C</v>
      </c>
      <c r="Q394" s="213"/>
      <c r="R394" s="213"/>
      <c r="S394" s="213"/>
      <c r="T394" s="213"/>
      <c r="U394" s="213"/>
      <c r="V394" s="213"/>
      <c r="W394" s="213"/>
      <c r="X394" s="213"/>
      <c r="Y394" s="213"/>
      <c r="Z394" s="21"/>
      <c r="AA394" s="21"/>
      <c r="AB394" s="266"/>
      <c r="AC394" s="21"/>
      <c r="AD394" s="21"/>
      <c r="AE394" s="21"/>
    </row>
    <row r="395" spans="2:31" s="17" customFormat="1" ht="25.5" x14ac:dyDescent="0.35">
      <c r="B395" s="146" t="s">
        <v>466</v>
      </c>
      <c r="C395" s="195" t="s">
        <v>465</v>
      </c>
      <c r="D395" s="196" t="s">
        <v>0</v>
      </c>
      <c r="E395" s="192"/>
      <c r="F395" s="159" t="str">
        <f>IF('Lista VCP_BCI_2025'!F396="","",'Lista VCP_BCI_2025'!F396)</f>
        <v/>
      </c>
      <c r="G395" s="159" t="str">
        <f>IF('Lista VCP_BCI_2025'!G396="","",'Lista VCP_BCI_2025'!G396)</f>
        <v/>
      </c>
      <c r="H395" s="93" t="str">
        <f>IF('Lista VCP_BCI_2025'!H396="","",'Lista VCP_BCI_2025'!H396)</f>
        <v/>
      </c>
      <c r="I395" s="24" t="str">
        <f>IF('Lista VCP_BCI_2025'!I396="","",'Lista VCP_BCI_2025'!I396)</f>
        <v/>
      </c>
      <c r="J395" s="258"/>
      <c r="K395" s="214" t="str">
        <f t="shared" si="98"/>
        <v>C</v>
      </c>
      <c r="L395" s="214" t="str">
        <f t="shared" si="99"/>
        <v/>
      </c>
      <c r="M395" s="214" t="str">
        <f t="shared" si="100"/>
        <v>C</v>
      </c>
      <c r="N395" s="214" t="str">
        <f t="shared" si="101"/>
        <v>C</v>
      </c>
      <c r="O395" s="214" t="str">
        <f t="shared" si="102"/>
        <v>C</v>
      </c>
      <c r="P395" s="214" t="str">
        <f t="shared" si="103"/>
        <v>C</v>
      </c>
      <c r="Q395" s="213"/>
      <c r="R395" s="213"/>
      <c r="S395" s="213"/>
      <c r="T395" s="213"/>
      <c r="U395" s="213"/>
      <c r="V395" s="213"/>
      <c r="W395" s="213"/>
      <c r="X395" s="213"/>
      <c r="Y395" s="213"/>
      <c r="Z395" s="21"/>
      <c r="AA395" s="21"/>
      <c r="AB395" s="266"/>
      <c r="AC395" s="21"/>
      <c r="AD395" s="21"/>
      <c r="AE395" s="21"/>
    </row>
    <row r="396" spans="2:31" s="17" customFormat="1" x14ac:dyDescent="0.35">
      <c r="B396" s="146" t="s">
        <v>467</v>
      </c>
      <c r="C396" s="195" t="s">
        <v>343</v>
      </c>
      <c r="D396" s="196" t="s">
        <v>0</v>
      </c>
      <c r="E396" s="192"/>
      <c r="F396" s="159" t="str">
        <f>IF('Lista VCP_BCI_2025'!F397="","",'Lista VCP_BCI_2025'!F397)</f>
        <v/>
      </c>
      <c r="G396" s="159" t="str">
        <f>IF('Lista VCP_BCI_2025'!G397="","",'Lista VCP_BCI_2025'!G397)</f>
        <v/>
      </c>
      <c r="H396" s="93" t="str">
        <f>IF('Lista VCP_BCI_2025'!H397="","",'Lista VCP_BCI_2025'!H397)</f>
        <v/>
      </c>
      <c r="I396" s="24" t="str">
        <f>IF('Lista VCP_BCI_2025'!I397="","",'Lista VCP_BCI_2025'!I397)</f>
        <v/>
      </c>
      <c r="J396" s="258"/>
      <c r="K396" s="214" t="str">
        <f t="shared" si="98"/>
        <v>C</v>
      </c>
      <c r="L396" s="214" t="str">
        <f t="shared" si="99"/>
        <v/>
      </c>
      <c r="M396" s="214" t="str">
        <f t="shared" si="100"/>
        <v>C</v>
      </c>
      <c r="N396" s="214" t="str">
        <f t="shared" si="101"/>
        <v>C</v>
      </c>
      <c r="O396" s="214" t="str">
        <f t="shared" si="102"/>
        <v>C</v>
      </c>
      <c r="P396" s="214" t="str">
        <f t="shared" si="103"/>
        <v>C</v>
      </c>
      <c r="Q396" s="213"/>
      <c r="R396" s="213"/>
      <c r="S396" s="213"/>
      <c r="T396" s="213"/>
      <c r="U396" s="213"/>
      <c r="V396" s="213"/>
      <c r="W396" s="213"/>
      <c r="X396" s="213"/>
      <c r="Y396" s="213"/>
      <c r="Z396" s="21"/>
      <c r="AA396" s="21"/>
      <c r="AB396" s="266"/>
      <c r="AC396" s="21"/>
      <c r="AD396" s="21"/>
      <c r="AE396" s="21"/>
    </row>
    <row r="397" spans="2:31" s="17" customFormat="1" ht="27.75" customHeight="1" x14ac:dyDescent="0.35">
      <c r="B397" s="146" t="s">
        <v>468</v>
      </c>
      <c r="C397" s="195" t="s">
        <v>251</v>
      </c>
      <c r="D397" s="196" t="s">
        <v>0</v>
      </c>
      <c r="E397" s="197" t="s">
        <v>271</v>
      </c>
      <c r="F397" s="159" t="str">
        <f>IF('Lista VCP_BCI_2025'!F398="","",'Lista VCP_BCI_2025'!F398)</f>
        <v/>
      </c>
      <c r="G397" s="159" t="str">
        <f>IF('Lista VCP_BCI_2025'!G398="","",'Lista VCP_BCI_2025'!G398)</f>
        <v/>
      </c>
      <c r="H397" s="93" t="str">
        <f>IF('Lista VCP_BCI_2025'!H398="","",'Lista VCP_BCI_2025'!H398)</f>
        <v/>
      </c>
      <c r="I397" s="24" t="str">
        <f>IF('Lista VCP_BCI_2025'!I398="","",'Lista VCP_BCI_2025'!I398)</f>
        <v/>
      </c>
      <c r="J397" s="258"/>
      <c r="K397" s="214" t="str">
        <f t="shared" si="98"/>
        <v>C</v>
      </c>
      <c r="L397" s="214" t="str">
        <f t="shared" si="99"/>
        <v>CMP</v>
      </c>
      <c r="M397" s="214" t="str">
        <f t="shared" si="100"/>
        <v>C</v>
      </c>
      <c r="N397" s="214" t="str">
        <f t="shared" si="101"/>
        <v>CCMP</v>
      </c>
      <c r="O397" s="214" t="str">
        <f t="shared" si="102"/>
        <v>C</v>
      </c>
      <c r="P397" s="214" t="str">
        <f t="shared" si="103"/>
        <v>CCMP</v>
      </c>
      <c r="Q397" s="213"/>
      <c r="R397" s="213"/>
      <c r="S397" s="213"/>
      <c r="T397" s="213"/>
      <c r="U397" s="213"/>
      <c r="V397" s="213"/>
      <c r="W397" s="213"/>
      <c r="X397" s="213"/>
      <c r="Y397" s="213"/>
      <c r="Z397" s="21"/>
      <c r="AA397" s="21"/>
      <c r="AB397" s="266"/>
      <c r="AC397" s="21"/>
      <c r="AD397" s="21"/>
      <c r="AE397" s="21"/>
    </row>
    <row r="398" spans="2:31" ht="14.25" x14ac:dyDescent="0.45">
      <c r="B398" s="54"/>
      <c r="C398" s="120" t="s">
        <v>294</v>
      </c>
      <c r="D398" s="84"/>
      <c r="H398" s="84"/>
      <c r="I398" s="85"/>
      <c r="J398" s="258"/>
    </row>
    <row r="399" spans="2:31" ht="14.25" x14ac:dyDescent="0.35">
      <c r="B399" s="54"/>
      <c r="C399" s="86"/>
      <c r="D399" s="84"/>
      <c r="H399" s="84"/>
      <c r="I399" s="85"/>
      <c r="J399" s="258"/>
    </row>
    <row r="400" spans="2:31" ht="13.15" x14ac:dyDescent="0.45">
      <c r="B400" s="54"/>
      <c r="C400" s="72" t="s">
        <v>284</v>
      </c>
      <c r="D400" s="70"/>
      <c r="E400" s="101"/>
      <c r="F400" s="70"/>
      <c r="G400" s="71"/>
      <c r="H400" s="28"/>
      <c r="I400" s="83"/>
    </row>
    <row r="401" spans="2:31" x14ac:dyDescent="0.35">
      <c r="B401" s="54"/>
      <c r="C401" s="66" t="s">
        <v>306</v>
      </c>
      <c r="D401" s="65"/>
      <c r="E401" s="110"/>
      <c r="F401" s="281">
        <f>COUNTIF(K419:K440,"C")</f>
        <v>20</v>
      </c>
      <c r="G401" s="282"/>
      <c r="H401" s="28"/>
      <c r="I401" s="121"/>
    </row>
    <row r="402" spans="2:31" x14ac:dyDescent="0.35">
      <c r="B402" s="54"/>
      <c r="C402" s="66" t="s">
        <v>202</v>
      </c>
      <c r="D402" s="65"/>
      <c r="E402" s="110"/>
      <c r="F402" s="281">
        <f>COUNTIF(M419:M440,"CX")</f>
        <v>0</v>
      </c>
      <c r="G402" s="282"/>
      <c r="H402" s="28"/>
      <c r="I402" s="121"/>
    </row>
    <row r="403" spans="2:31" x14ac:dyDescent="0.35">
      <c r="B403" s="54"/>
      <c r="C403" s="66" t="s">
        <v>203</v>
      </c>
      <c r="D403" s="65"/>
      <c r="E403" s="110"/>
      <c r="F403" s="281">
        <f>COUNTIF(O419:O440,"CX")</f>
        <v>0</v>
      </c>
      <c r="G403" s="282"/>
      <c r="H403" s="28"/>
      <c r="I403" s="121"/>
    </row>
    <row r="404" spans="2:31" x14ac:dyDescent="0.35">
      <c r="B404" s="54"/>
      <c r="C404" s="66" t="s">
        <v>201</v>
      </c>
      <c r="D404" s="65"/>
      <c r="E404" s="110"/>
      <c r="F404" s="281">
        <f>F401-SUM(F402:G403)</f>
        <v>20</v>
      </c>
      <c r="G404" s="282"/>
      <c r="H404" s="28"/>
      <c r="I404" s="121"/>
    </row>
    <row r="405" spans="2:31" s="7" customFormat="1" ht="13.15" x14ac:dyDescent="0.4">
      <c r="B405" s="4"/>
      <c r="C405" s="67" t="s">
        <v>285</v>
      </c>
      <c r="D405" s="64"/>
      <c r="E405" s="112"/>
      <c r="F405" s="283">
        <f>F402/F401</f>
        <v>0</v>
      </c>
      <c r="G405" s="284"/>
      <c r="H405" s="27"/>
      <c r="I405" s="121"/>
      <c r="J405" s="6"/>
      <c r="K405" s="215"/>
      <c r="L405" s="215"/>
      <c r="M405" s="215"/>
      <c r="N405" s="215"/>
      <c r="O405" s="215"/>
      <c r="P405" s="215"/>
      <c r="Q405" s="211"/>
      <c r="R405" s="211"/>
      <c r="S405" s="211"/>
      <c r="T405" s="211"/>
      <c r="U405" s="211"/>
      <c r="V405" s="211"/>
      <c r="W405" s="211"/>
      <c r="X405" s="211"/>
      <c r="Y405" s="211"/>
      <c r="Z405" s="6"/>
      <c r="AA405" s="6"/>
      <c r="AB405" s="109"/>
      <c r="AC405" s="6"/>
      <c r="AD405" s="6"/>
      <c r="AE405" s="6"/>
    </row>
    <row r="406" spans="2:31" ht="14.25" x14ac:dyDescent="0.35">
      <c r="B406" s="54"/>
      <c r="C406" s="86"/>
      <c r="D406" s="84"/>
      <c r="F406" s="28"/>
      <c r="G406" s="28"/>
      <c r="H406" s="84"/>
      <c r="I406" s="121"/>
      <c r="J406" s="258"/>
    </row>
    <row r="407" spans="2:31" x14ac:dyDescent="0.35">
      <c r="B407" s="54"/>
      <c r="C407" s="66" t="s">
        <v>275</v>
      </c>
      <c r="D407" s="65"/>
      <c r="E407" s="110"/>
      <c r="F407" s="281">
        <f>COUNTIF(L419:L440,"CMP")</f>
        <v>18</v>
      </c>
      <c r="G407" s="282"/>
      <c r="H407" s="28"/>
      <c r="I407" s="121"/>
    </row>
    <row r="408" spans="2:31" x14ac:dyDescent="0.35">
      <c r="B408" s="54"/>
      <c r="C408" s="66" t="s">
        <v>202</v>
      </c>
      <c r="D408" s="65"/>
      <c r="E408" s="110"/>
      <c r="F408" s="281">
        <f>COUNTIF(N419:N440,"CCMPX")</f>
        <v>0</v>
      </c>
      <c r="G408" s="282"/>
      <c r="H408" s="28"/>
      <c r="I408" s="121"/>
    </row>
    <row r="409" spans="2:31" x14ac:dyDescent="0.35">
      <c r="B409" s="54"/>
      <c r="C409" s="66" t="s">
        <v>203</v>
      </c>
      <c r="D409" s="65"/>
      <c r="E409" s="110"/>
      <c r="F409" s="281">
        <f>COUNTIF(P419:P440,"CCMPX")</f>
        <v>0</v>
      </c>
      <c r="G409" s="282"/>
      <c r="H409" s="28"/>
      <c r="I409" s="121"/>
    </row>
    <row r="410" spans="2:31" x14ac:dyDescent="0.35">
      <c r="B410" s="54"/>
      <c r="C410" s="66" t="s">
        <v>201</v>
      </c>
      <c r="D410" s="65"/>
      <c r="E410" s="110"/>
      <c r="F410" s="281">
        <f>F407-SUM(F408:G409)</f>
        <v>18</v>
      </c>
      <c r="G410" s="282"/>
      <c r="H410" s="28"/>
      <c r="I410" s="121"/>
    </row>
    <row r="411" spans="2:31" s="7" customFormat="1" ht="13.15" x14ac:dyDescent="0.4">
      <c r="B411" s="4"/>
      <c r="C411" s="67" t="s">
        <v>285</v>
      </c>
      <c r="D411" s="64"/>
      <c r="E411" s="112"/>
      <c r="F411" s="283">
        <f>F408/F407</f>
        <v>0</v>
      </c>
      <c r="G411" s="284"/>
      <c r="H411" s="27"/>
      <c r="I411" s="121"/>
      <c r="J411" s="6"/>
      <c r="K411" s="215"/>
      <c r="L411" s="215"/>
      <c r="M411" s="215"/>
      <c r="N411" s="215"/>
      <c r="O411" s="215"/>
      <c r="P411" s="215"/>
      <c r="Q411" s="211"/>
      <c r="R411" s="211"/>
      <c r="S411" s="211"/>
      <c r="T411" s="211"/>
      <c r="U411" s="211"/>
      <c r="V411" s="211"/>
      <c r="W411" s="211"/>
      <c r="X411" s="211"/>
      <c r="Y411" s="211"/>
      <c r="Z411" s="6"/>
      <c r="AA411" s="6"/>
      <c r="AB411" s="109"/>
      <c r="AC411" s="6"/>
      <c r="AD411" s="6"/>
      <c r="AE411" s="6"/>
    </row>
    <row r="412" spans="2:31" ht="13.15" x14ac:dyDescent="0.4">
      <c r="B412" s="54"/>
      <c r="C412" s="58"/>
      <c r="D412" s="28"/>
      <c r="E412" s="54"/>
      <c r="F412" s="28"/>
      <c r="G412" s="28"/>
      <c r="H412" s="28"/>
      <c r="I412" s="121"/>
    </row>
    <row r="413" spans="2:31" x14ac:dyDescent="0.35">
      <c r="B413" s="54"/>
      <c r="C413" s="1"/>
      <c r="D413" s="1"/>
      <c r="E413" s="54"/>
      <c r="F413" s="285" t="s">
        <v>304</v>
      </c>
      <c r="G413" s="286"/>
      <c r="H413" s="1"/>
      <c r="I413" s="121"/>
    </row>
    <row r="414" spans="2:31" ht="13.15" x14ac:dyDescent="0.45">
      <c r="B414" s="54"/>
      <c r="C414" s="69" t="s">
        <v>283</v>
      </c>
      <c r="D414" s="70"/>
      <c r="E414" s="102"/>
      <c r="F414" s="277" t="str">
        <f>IF(F411&lt;1,"Reprovado","Aprovado")</f>
        <v>Reprovado</v>
      </c>
      <c r="G414" s="278"/>
      <c r="H414" s="28"/>
      <c r="I414" s="121"/>
    </row>
    <row r="415" spans="2:31" ht="14.25" x14ac:dyDescent="0.35">
      <c r="B415" s="54"/>
      <c r="C415" s="86"/>
      <c r="D415" s="84"/>
      <c r="H415" s="84"/>
      <c r="I415" s="85"/>
      <c r="J415" s="258"/>
    </row>
    <row r="416" spans="2:31" s="17" customFormat="1" ht="12.75" customHeight="1" x14ac:dyDescent="0.35">
      <c r="E416" s="98"/>
      <c r="F416" s="39" t="s">
        <v>272</v>
      </c>
      <c r="G416" s="36"/>
      <c r="H416" s="37"/>
      <c r="J416" s="21"/>
      <c r="K416" s="214"/>
      <c r="L416" s="214"/>
      <c r="M416" s="214"/>
      <c r="N416" s="214"/>
      <c r="O416" s="214"/>
      <c r="P416" s="214"/>
      <c r="Q416" s="213"/>
      <c r="R416" s="213"/>
      <c r="S416" s="213"/>
      <c r="T416" s="213"/>
      <c r="U416" s="213"/>
      <c r="V416" s="213"/>
      <c r="W416" s="213"/>
      <c r="X416" s="213"/>
      <c r="Y416" s="213"/>
      <c r="Z416" s="21"/>
      <c r="AA416" s="21"/>
      <c r="AB416" s="266"/>
      <c r="AC416" s="21"/>
      <c r="AD416" s="21"/>
      <c r="AE416" s="21"/>
    </row>
    <row r="417" spans="2:31" s="17" customFormat="1" ht="12.75" customHeight="1" x14ac:dyDescent="0.35">
      <c r="B417" s="25"/>
      <c r="C417" s="38" t="s">
        <v>249</v>
      </c>
      <c r="D417" s="88" t="s">
        <v>0</v>
      </c>
      <c r="E417" s="30" t="s">
        <v>271</v>
      </c>
      <c r="F417" s="11" t="s">
        <v>33</v>
      </c>
      <c r="G417" s="11" t="s">
        <v>1</v>
      </c>
      <c r="H417" s="11" t="s">
        <v>238</v>
      </c>
      <c r="I417" s="12" t="s">
        <v>204</v>
      </c>
      <c r="J417" s="258"/>
      <c r="K417" s="217" t="s">
        <v>0</v>
      </c>
      <c r="L417" s="217" t="s">
        <v>301</v>
      </c>
      <c r="M417" s="217" t="s">
        <v>299</v>
      </c>
      <c r="N417" s="217" t="s">
        <v>302</v>
      </c>
      <c r="O417" s="217" t="s">
        <v>300</v>
      </c>
      <c r="P417" s="217" t="s">
        <v>303</v>
      </c>
      <c r="Q417" s="213"/>
      <c r="R417" s="213"/>
      <c r="S417" s="213"/>
      <c r="T417" s="213"/>
      <c r="U417" s="213"/>
      <c r="V417" s="213"/>
      <c r="W417" s="213"/>
      <c r="X417" s="213"/>
      <c r="Y417" s="213"/>
      <c r="Z417" s="21"/>
      <c r="AA417" s="21"/>
      <c r="AB417" s="266"/>
      <c r="AC417" s="21"/>
      <c r="AD417" s="21"/>
      <c r="AE417" s="21"/>
    </row>
    <row r="418" spans="2:31" s="17" customFormat="1" ht="12.75" customHeight="1" x14ac:dyDescent="0.35">
      <c r="B418" s="198"/>
      <c r="C418" s="38" t="s">
        <v>469</v>
      </c>
      <c r="D418" s="88" t="s">
        <v>0</v>
      </c>
      <c r="E418" s="30" t="s">
        <v>271</v>
      </c>
      <c r="F418" s="11" t="s">
        <v>33</v>
      </c>
      <c r="G418" s="11" t="s">
        <v>1</v>
      </c>
      <c r="H418" s="11" t="s">
        <v>238</v>
      </c>
      <c r="I418" s="12" t="s">
        <v>204</v>
      </c>
      <c r="J418" s="258"/>
      <c r="K418" s="217"/>
      <c r="L418" s="217"/>
      <c r="M418" s="217"/>
      <c r="N418" s="217"/>
      <c r="O418" s="217"/>
      <c r="P418" s="217"/>
      <c r="Q418" s="213"/>
      <c r="R418" s="213"/>
      <c r="S418" s="213"/>
      <c r="T418" s="213"/>
      <c r="U418" s="213"/>
      <c r="V418" s="213"/>
      <c r="W418" s="213"/>
      <c r="X418" s="213"/>
      <c r="Y418" s="213"/>
      <c r="Z418" s="21"/>
      <c r="AA418" s="21"/>
      <c r="AB418" s="266"/>
      <c r="AC418" s="21"/>
      <c r="AD418" s="21"/>
      <c r="AE418" s="21"/>
    </row>
    <row r="419" spans="2:31" s="17" customFormat="1" ht="25.5" x14ac:dyDescent="0.35">
      <c r="B419" s="42" t="s">
        <v>250</v>
      </c>
      <c r="C419" s="22" t="s">
        <v>517</v>
      </c>
      <c r="D419" s="23" t="s">
        <v>0</v>
      </c>
      <c r="E419" s="23" t="s">
        <v>271</v>
      </c>
      <c r="F419" s="53" t="str">
        <f>IF('Lista VCP_BCI_2025'!F420="","",'Lista VCP_BCI_2025'!F420)</f>
        <v/>
      </c>
      <c r="G419" s="53" t="str">
        <f>IF('Lista VCP_BCI_2025'!G420="","",'Lista VCP_BCI_2025'!G420)</f>
        <v/>
      </c>
      <c r="H419" s="93" t="str">
        <f>IF('Lista VCP_BCI_2025'!H420="","",'Lista VCP_BCI_2025'!H420)</f>
        <v/>
      </c>
      <c r="I419" s="183" t="str">
        <f>IF('Lista VCP_BCI_2025'!I420="","",'Lista VCP_BCI_2025'!I420)</f>
        <v/>
      </c>
      <c r="J419" s="258"/>
      <c r="K419" s="214" t="str">
        <f>CONCATENATE(D419,H419)</f>
        <v>C</v>
      </c>
      <c r="L419" s="214" t="str">
        <f>CONCATENATE(E419,H419)</f>
        <v>CMP</v>
      </c>
      <c r="M419" s="214" t="str">
        <f>CONCATENATE(D419,F419)</f>
        <v>C</v>
      </c>
      <c r="N419" s="214" t="str">
        <f>CONCATENATE(D419,E419,F419)</f>
        <v>CCMP</v>
      </c>
      <c r="O419" s="214" t="str">
        <f>CONCATENATE(D419,G419)</f>
        <v>C</v>
      </c>
      <c r="P419" s="214" t="str">
        <f>CONCATENATE(D419,E419,G419)</f>
        <v>CCMP</v>
      </c>
      <c r="Q419" s="213"/>
      <c r="R419" s="213"/>
      <c r="S419" s="213"/>
      <c r="T419" s="213"/>
      <c r="U419" s="213"/>
      <c r="V419" s="213"/>
      <c r="W419" s="213"/>
      <c r="X419" s="213"/>
      <c r="Y419" s="213"/>
      <c r="Z419" s="21"/>
      <c r="AA419" s="21"/>
      <c r="AB419" s="266"/>
      <c r="AC419" s="21"/>
      <c r="AD419" s="21"/>
      <c r="AE419" s="21"/>
    </row>
    <row r="420" spans="2:31" s="17" customFormat="1" ht="36.75" customHeight="1" x14ac:dyDescent="0.35">
      <c r="B420" s="42" t="s">
        <v>252</v>
      </c>
      <c r="C420" s="22" t="s">
        <v>398</v>
      </c>
      <c r="D420" s="23" t="s">
        <v>0</v>
      </c>
      <c r="E420" s="23" t="s">
        <v>271</v>
      </c>
      <c r="F420" s="53" t="str">
        <f>IF('Lista VCP_BCI_2025'!F422="","",'Lista VCP_BCI_2025'!F422)</f>
        <v/>
      </c>
      <c r="G420" s="53" t="str">
        <f>IF('Lista VCP_BCI_2025'!G422="","",'Lista VCP_BCI_2025'!G422)</f>
        <v/>
      </c>
      <c r="H420" s="93" t="str">
        <f>IF('Lista VCP_BCI_2025'!H422="","",'Lista VCP_BCI_2025'!H422)</f>
        <v/>
      </c>
      <c r="I420" s="183" t="str">
        <f>IF('Lista VCP_BCI_2025'!I422="","",'Lista VCP_BCI_2025'!I422)</f>
        <v/>
      </c>
      <c r="J420" s="258"/>
      <c r="K420" s="214" t="str">
        <f t="shared" ref="K420:K439" si="110">CONCATENATE(D420,H420)</f>
        <v>C</v>
      </c>
      <c r="L420" s="214" t="str">
        <f t="shared" ref="L420:L439" si="111">CONCATENATE(E420,H420)</f>
        <v>CMP</v>
      </c>
      <c r="M420" s="214" t="str">
        <f t="shared" ref="M420:M439" si="112">CONCATENATE(D420,F420)</f>
        <v>C</v>
      </c>
      <c r="N420" s="214" t="str">
        <f t="shared" ref="N420:N439" si="113">CONCATENATE(D420,E420,F420)</f>
        <v>CCMP</v>
      </c>
      <c r="O420" s="214" t="str">
        <f t="shared" ref="O420:O439" si="114">CONCATENATE(D420,G420)</f>
        <v>C</v>
      </c>
      <c r="P420" s="214" t="str">
        <f t="shared" ref="P420:P439" si="115">CONCATENATE(D420,E420,G420)</f>
        <v>CCMP</v>
      </c>
      <c r="Q420" s="213"/>
      <c r="R420" s="213"/>
      <c r="S420" s="213"/>
      <c r="T420" s="213"/>
      <c r="U420" s="213"/>
      <c r="V420" s="213"/>
      <c r="W420" s="213"/>
      <c r="X420" s="213"/>
      <c r="Y420" s="213"/>
      <c r="Z420" s="21"/>
      <c r="AA420" s="21"/>
      <c r="AB420" s="266"/>
      <c r="AC420" s="21"/>
      <c r="AD420" s="21"/>
      <c r="AE420" s="21"/>
    </row>
    <row r="421" spans="2:31" s="17" customFormat="1" ht="25.5" customHeight="1" x14ac:dyDescent="0.35">
      <c r="B421" s="42" t="s">
        <v>253</v>
      </c>
      <c r="C421" s="22" t="s">
        <v>583</v>
      </c>
      <c r="D421" s="23" t="s">
        <v>0</v>
      </c>
      <c r="E421" s="23" t="s">
        <v>271</v>
      </c>
      <c r="F421" s="53" t="str">
        <f>IF('Lista VCP_BCI_2025'!F423="","",'Lista VCP_BCI_2025'!F423)</f>
        <v/>
      </c>
      <c r="G421" s="53" t="str">
        <f>IF('Lista VCP_BCI_2025'!G423="","",'Lista VCP_BCI_2025'!G423)</f>
        <v/>
      </c>
      <c r="H421" s="93" t="str">
        <f>IF('Lista VCP_BCI_2025'!H423="","",'Lista VCP_BCI_2025'!H423)</f>
        <v/>
      </c>
      <c r="I421" s="183" t="str">
        <f>IF('Lista VCP_BCI_2025'!I423="","",'Lista VCP_BCI_2025'!I423)</f>
        <v/>
      </c>
      <c r="J421" s="258"/>
      <c r="K421" s="214" t="str">
        <f t="shared" si="110"/>
        <v>C</v>
      </c>
      <c r="L421" s="214" t="str">
        <f t="shared" si="111"/>
        <v>CMP</v>
      </c>
      <c r="M421" s="214" t="str">
        <f t="shared" si="112"/>
        <v>C</v>
      </c>
      <c r="N421" s="214" t="str">
        <f t="shared" si="113"/>
        <v>CCMP</v>
      </c>
      <c r="O421" s="214" t="str">
        <f t="shared" si="114"/>
        <v>C</v>
      </c>
      <c r="P421" s="214" t="str">
        <f t="shared" si="115"/>
        <v>CCMP</v>
      </c>
      <c r="Q421" s="213"/>
      <c r="R421" s="213"/>
      <c r="S421" s="213"/>
      <c r="T421" s="213"/>
      <c r="U421" s="213"/>
      <c r="V421" s="213"/>
      <c r="W421" s="213"/>
      <c r="X421" s="213"/>
      <c r="Y421" s="213"/>
      <c r="Z421" s="21"/>
      <c r="AA421" s="21"/>
      <c r="AB421" s="266"/>
      <c r="AC421" s="21"/>
      <c r="AD421" s="21"/>
      <c r="AE421" s="21"/>
    </row>
    <row r="422" spans="2:31" s="17" customFormat="1" ht="25.5" customHeight="1" x14ac:dyDescent="0.35">
      <c r="B422" s="42" t="s">
        <v>254</v>
      </c>
      <c r="C422" s="22" t="s">
        <v>584</v>
      </c>
      <c r="D422" s="23" t="s">
        <v>0</v>
      </c>
      <c r="E422" s="23"/>
      <c r="F422" s="53" t="str">
        <f>IF('Lista VCP_BCI_2025'!F425="","",'Lista VCP_BCI_2025'!F425)</f>
        <v/>
      </c>
      <c r="G422" s="53" t="str">
        <f>IF('Lista VCP_BCI_2025'!G425="","",'Lista VCP_BCI_2025'!G425)</f>
        <v/>
      </c>
      <c r="H422" s="93" t="str">
        <f>IF('Lista VCP_BCI_2025'!H425="","",'Lista VCP_BCI_2025'!H425)</f>
        <v/>
      </c>
      <c r="I422" s="183" t="str">
        <f>IF('Lista VCP_BCI_2025'!I425="","",'Lista VCP_BCI_2025'!I425)</f>
        <v/>
      </c>
      <c r="J422" s="258"/>
      <c r="K422" s="214" t="str">
        <f t="shared" si="110"/>
        <v>C</v>
      </c>
      <c r="L422" s="214" t="str">
        <f t="shared" si="111"/>
        <v/>
      </c>
      <c r="M422" s="214" t="str">
        <f t="shared" si="112"/>
        <v>C</v>
      </c>
      <c r="N422" s="214" t="str">
        <f t="shared" si="113"/>
        <v>C</v>
      </c>
      <c r="O422" s="214" t="str">
        <f t="shared" si="114"/>
        <v>C</v>
      </c>
      <c r="P422" s="214" t="str">
        <f t="shared" si="115"/>
        <v>C</v>
      </c>
      <c r="Q422" s="213"/>
      <c r="R422" s="213"/>
      <c r="S422" s="213"/>
      <c r="T422" s="213"/>
      <c r="U422" s="213"/>
      <c r="V422" s="213"/>
      <c r="W422" s="213"/>
      <c r="X422" s="213"/>
      <c r="Y422" s="213"/>
      <c r="Z422" s="21"/>
      <c r="AA422" s="21"/>
      <c r="AB422" s="266"/>
      <c r="AC422" s="21"/>
      <c r="AD422" s="21"/>
      <c r="AE422" s="21"/>
    </row>
    <row r="423" spans="2:31" s="17" customFormat="1" ht="18.75" customHeight="1" x14ac:dyDescent="0.35">
      <c r="B423" s="270" t="s">
        <v>255</v>
      </c>
      <c r="C423" s="182" t="s">
        <v>470</v>
      </c>
      <c r="D423" s="23" t="s">
        <v>0</v>
      </c>
      <c r="E423" s="23" t="s">
        <v>271</v>
      </c>
      <c r="F423" s="53"/>
      <c r="G423" s="53"/>
      <c r="H423" s="93"/>
      <c r="I423" s="183"/>
      <c r="J423" s="258"/>
      <c r="K423" s="214" t="str">
        <f t="shared" ref="K423" si="116">CONCATENATE(D423,H423)</f>
        <v>C</v>
      </c>
      <c r="L423" s="214" t="str">
        <f t="shared" ref="L423" si="117">CONCATENATE(E423,H423)</f>
        <v>CMP</v>
      </c>
      <c r="M423" s="214" t="str">
        <f t="shared" ref="M423" si="118">CONCATENATE(D423,F423)</f>
        <v>C</v>
      </c>
      <c r="N423" s="214" t="str">
        <f t="shared" ref="N423" si="119">CONCATENATE(D423,E423,F423)</f>
        <v>CCMP</v>
      </c>
      <c r="O423" s="214" t="str">
        <f t="shared" ref="O423" si="120">CONCATENATE(D423,G423)</f>
        <v>C</v>
      </c>
      <c r="P423" s="214" t="str">
        <f t="shared" ref="P423" si="121">CONCATENATE(D423,E423,G423)</f>
        <v>CCMP</v>
      </c>
      <c r="Q423" s="213"/>
      <c r="R423" s="213"/>
      <c r="S423" s="213"/>
      <c r="T423" s="213"/>
      <c r="U423" s="213"/>
      <c r="V423" s="213"/>
      <c r="W423" s="213"/>
      <c r="X423" s="213"/>
      <c r="Y423" s="213"/>
      <c r="Z423" s="21"/>
      <c r="AA423" s="21"/>
      <c r="AB423" s="266"/>
      <c r="AC423" s="21"/>
      <c r="AD423" s="21"/>
      <c r="AE423" s="21"/>
    </row>
    <row r="424" spans="2:31" s="17" customFormat="1" x14ac:dyDescent="0.35">
      <c r="B424" s="198"/>
      <c r="C424" s="199" t="s">
        <v>471</v>
      </c>
      <c r="D424" s="200" t="s">
        <v>0</v>
      </c>
      <c r="E424" s="30" t="s">
        <v>271</v>
      </c>
      <c r="F424" s="11" t="s">
        <v>33</v>
      </c>
      <c r="G424" s="11" t="s">
        <v>1</v>
      </c>
      <c r="H424" s="11" t="s">
        <v>238</v>
      </c>
      <c r="I424" s="12" t="s">
        <v>204</v>
      </c>
      <c r="J424" s="258"/>
      <c r="K424" s="214"/>
      <c r="L424" s="214"/>
      <c r="M424" s="214"/>
      <c r="N424" s="214"/>
      <c r="O424" s="214"/>
      <c r="P424" s="214"/>
      <c r="Q424" s="213"/>
      <c r="R424" s="213"/>
      <c r="S424" s="213"/>
      <c r="T424" s="213"/>
      <c r="U424" s="213"/>
      <c r="V424" s="213"/>
      <c r="W424" s="213"/>
      <c r="X424" s="213"/>
      <c r="Y424" s="213"/>
      <c r="Z424" s="21"/>
      <c r="AA424" s="21"/>
      <c r="AB424" s="266"/>
      <c r="AC424" s="21"/>
      <c r="AD424" s="21"/>
      <c r="AE424" s="21"/>
    </row>
    <row r="425" spans="2:31" s="17" customFormat="1" x14ac:dyDescent="0.35">
      <c r="B425" s="42" t="s">
        <v>256</v>
      </c>
      <c r="C425" s="22" t="s">
        <v>472</v>
      </c>
      <c r="D425" s="23" t="s">
        <v>0</v>
      </c>
      <c r="E425" s="23" t="s">
        <v>271</v>
      </c>
      <c r="F425" s="53" t="str">
        <f>IF('Lista VCP_BCI_2025'!F427="","",'Lista VCP_BCI_2025'!F427)</f>
        <v/>
      </c>
      <c r="G425" s="53" t="str">
        <f>IF('Lista VCP_BCI_2025'!G427="","",'Lista VCP_BCI_2025'!G427)</f>
        <v/>
      </c>
      <c r="H425" s="93" t="str">
        <f>IF('Lista VCP_BCI_2025'!H427="","",'Lista VCP_BCI_2025'!H427)</f>
        <v/>
      </c>
      <c r="I425" s="183" t="str">
        <f>IF('Lista VCP_BCI_2025'!I427="","",'Lista VCP_BCI_2025'!I427)</f>
        <v/>
      </c>
      <c r="J425" s="258"/>
      <c r="K425" s="214" t="str">
        <f t="shared" si="110"/>
        <v>C</v>
      </c>
      <c r="L425" s="214" t="str">
        <f t="shared" si="111"/>
        <v>CMP</v>
      </c>
      <c r="M425" s="214" t="str">
        <f t="shared" si="112"/>
        <v>C</v>
      </c>
      <c r="N425" s="214" t="str">
        <f t="shared" si="113"/>
        <v>CCMP</v>
      </c>
      <c r="O425" s="214" t="str">
        <f t="shared" si="114"/>
        <v>C</v>
      </c>
      <c r="P425" s="214" t="str">
        <f t="shared" si="115"/>
        <v>CCMP</v>
      </c>
      <c r="Q425" s="213"/>
      <c r="R425" s="213"/>
      <c r="S425" s="213"/>
      <c r="T425" s="213"/>
      <c r="U425" s="213"/>
      <c r="V425" s="213"/>
      <c r="W425" s="213"/>
      <c r="X425" s="213"/>
      <c r="Y425" s="213"/>
      <c r="Z425" s="21"/>
      <c r="AA425" s="21"/>
      <c r="AB425" s="266"/>
      <c r="AC425" s="21"/>
      <c r="AD425" s="21"/>
      <c r="AE425" s="21"/>
    </row>
    <row r="426" spans="2:31" s="17" customFormat="1" x14ac:dyDescent="0.35">
      <c r="B426" s="42" t="s">
        <v>257</v>
      </c>
      <c r="C426" s="22" t="s">
        <v>473</v>
      </c>
      <c r="D426" s="23" t="s">
        <v>0</v>
      </c>
      <c r="E426" s="23" t="s">
        <v>271</v>
      </c>
      <c r="F426" s="53" t="str">
        <f>IF('Lista VCP_BCI_2025'!F428="","",'Lista VCP_BCI_2025'!F428)</f>
        <v/>
      </c>
      <c r="G426" s="53" t="str">
        <f>IF('Lista VCP_BCI_2025'!G428="","",'Lista VCP_BCI_2025'!G428)</f>
        <v/>
      </c>
      <c r="H426" s="93" t="str">
        <f>IF('Lista VCP_BCI_2025'!H428="","",'Lista VCP_BCI_2025'!H428)</f>
        <v/>
      </c>
      <c r="I426" s="183" t="str">
        <f>IF('Lista VCP_BCI_2025'!I428="","",'Lista VCP_BCI_2025'!I428)</f>
        <v/>
      </c>
      <c r="J426" s="258"/>
      <c r="K426" s="214" t="str">
        <f t="shared" si="110"/>
        <v>C</v>
      </c>
      <c r="L426" s="214" t="str">
        <f t="shared" si="111"/>
        <v>CMP</v>
      </c>
      <c r="M426" s="214" t="str">
        <f t="shared" si="112"/>
        <v>C</v>
      </c>
      <c r="N426" s="214" t="str">
        <f t="shared" si="113"/>
        <v>CCMP</v>
      </c>
      <c r="O426" s="214" t="str">
        <f t="shared" si="114"/>
        <v>C</v>
      </c>
      <c r="P426" s="214" t="str">
        <f t="shared" si="115"/>
        <v>CCMP</v>
      </c>
      <c r="Q426" s="213"/>
      <c r="R426" s="213"/>
      <c r="S426" s="213"/>
      <c r="T426" s="213"/>
      <c r="U426" s="213"/>
      <c r="V426" s="213"/>
      <c r="W426" s="213"/>
      <c r="X426" s="213"/>
      <c r="Y426" s="213"/>
      <c r="Z426" s="21"/>
      <c r="AA426" s="21"/>
      <c r="AB426" s="266"/>
      <c r="AC426" s="21"/>
      <c r="AD426" s="21"/>
      <c r="AE426" s="21"/>
    </row>
    <row r="427" spans="2:31" s="17" customFormat="1" ht="25.5" x14ac:dyDescent="0.35">
      <c r="B427" s="42" t="s">
        <v>258</v>
      </c>
      <c r="C427" s="22" t="s">
        <v>474</v>
      </c>
      <c r="D427" s="23" t="s">
        <v>0</v>
      </c>
      <c r="E427" s="23" t="s">
        <v>271</v>
      </c>
      <c r="F427" s="53" t="str">
        <f>IF('Lista VCP_BCI_2025'!F429="","",'Lista VCP_BCI_2025'!F429)</f>
        <v/>
      </c>
      <c r="G427" s="53" t="str">
        <f>IF('Lista VCP_BCI_2025'!G429="","",'Lista VCP_BCI_2025'!G429)</f>
        <v/>
      </c>
      <c r="H427" s="93" t="str">
        <f>IF('Lista VCP_BCI_2025'!H429="","",'Lista VCP_BCI_2025'!H429)</f>
        <v/>
      </c>
      <c r="I427" s="183" t="str">
        <f>IF('Lista VCP_BCI_2025'!I429="","",'Lista VCP_BCI_2025'!I429)</f>
        <v/>
      </c>
      <c r="J427" s="258"/>
      <c r="K427" s="214" t="str">
        <f t="shared" si="110"/>
        <v>C</v>
      </c>
      <c r="L427" s="214" t="str">
        <f t="shared" si="111"/>
        <v>CMP</v>
      </c>
      <c r="M427" s="214" t="str">
        <f t="shared" si="112"/>
        <v>C</v>
      </c>
      <c r="N427" s="214" t="str">
        <f t="shared" si="113"/>
        <v>CCMP</v>
      </c>
      <c r="O427" s="214" t="str">
        <f t="shared" si="114"/>
        <v>C</v>
      </c>
      <c r="P427" s="214" t="str">
        <f t="shared" si="115"/>
        <v>CCMP</v>
      </c>
      <c r="Q427" s="213"/>
      <c r="R427" s="213"/>
      <c r="S427" s="213"/>
      <c r="T427" s="213"/>
      <c r="U427" s="213"/>
      <c r="V427" s="213"/>
      <c r="W427" s="213"/>
      <c r="X427" s="213"/>
      <c r="Y427" s="213"/>
      <c r="Z427" s="21"/>
      <c r="AA427" s="21"/>
      <c r="AB427" s="266"/>
      <c r="AC427" s="21"/>
      <c r="AD427" s="21"/>
      <c r="AE427" s="21"/>
    </row>
    <row r="428" spans="2:31" s="17" customFormat="1" ht="25.5" x14ac:dyDescent="0.35">
      <c r="B428" s="42" t="s">
        <v>259</v>
      </c>
      <c r="C428" s="22" t="s">
        <v>475</v>
      </c>
      <c r="D428" s="23" t="s">
        <v>0</v>
      </c>
      <c r="E428" s="23" t="s">
        <v>271</v>
      </c>
      <c r="F428" s="53" t="str">
        <f>IF('Lista VCP_BCI_2025'!F430="","",'Lista VCP_BCI_2025'!F430)</f>
        <v/>
      </c>
      <c r="G428" s="53" t="str">
        <f>IF('Lista VCP_BCI_2025'!G430="","",'Lista VCP_BCI_2025'!G430)</f>
        <v/>
      </c>
      <c r="H428" s="93" t="str">
        <f>IF('Lista VCP_BCI_2025'!H430="","",'Lista VCP_BCI_2025'!H430)</f>
        <v/>
      </c>
      <c r="I428" s="183" t="str">
        <f>IF('Lista VCP_BCI_2025'!I430="","",'Lista VCP_BCI_2025'!I430)</f>
        <v/>
      </c>
      <c r="J428" s="258"/>
      <c r="K428" s="214" t="str">
        <f t="shared" si="110"/>
        <v>C</v>
      </c>
      <c r="L428" s="214" t="str">
        <f t="shared" si="111"/>
        <v>CMP</v>
      </c>
      <c r="M428" s="214" t="str">
        <f t="shared" si="112"/>
        <v>C</v>
      </c>
      <c r="N428" s="214" t="str">
        <f t="shared" si="113"/>
        <v>CCMP</v>
      </c>
      <c r="O428" s="214" t="str">
        <f t="shared" si="114"/>
        <v>C</v>
      </c>
      <c r="P428" s="214" t="str">
        <f t="shared" si="115"/>
        <v>CCMP</v>
      </c>
      <c r="Q428" s="213"/>
      <c r="R428" s="213"/>
      <c r="S428" s="213"/>
      <c r="T428" s="213"/>
      <c r="U428" s="213"/>
      <c r="V428" s="213"/>
      <c r="W428" s="213"/>
      <c r="X428" s="213"/>
      <c r="Y428" s="213"/>
      <c r="Z428" s="21"/>
      <c r="AA428" s="21"/>
      <c r="AB428" s="266"/>
      <c r="AC428" s="21"/>
      <c r="AD428" s="21"/>
      <c r="AE428" s="21"/>
    </row>
    <row r="429" spans="2:31" s="17" customFormat="1" ht="40.5" customHeight="1" x14ac:dyDescent="0.35">
      <c r="B429" s="42" t="s">
        <v>260</v>
      </c>
      <c r="C429" s="22" t="s">
        <v>476</v>
      </c>
      <c r="D429" s="23" t="s">
        <v>0</v>
      </c>
      <c r="E429" s="23" t="s">
        <v>271</v>
      </c>
      <c r="F429" s="53" t="str">
        <f>IF('Lista VCP_BCI_2025'!F431="","",'Lista VCP_BCI_2025'!F431)</f>
        <v/>
      </c>
      <c r="G429" s="53" t="str">
        <f>IF('Lista VCP_BCI_2025'!G431="","",'Lista VCP_BCI_2025'!G431)</f>
        <v/>
      </c>
      <c r="H429" s="93" t="str">
        <f>IF('Lista VCP_BCI_2025'!H431="","",'Lista VCP_BCI_2025'!H431)</f>
        <v/>
      </c>
      <c r="I429" s="183" t="str">
        <f>IF('Lista VCP_BCI_2025'!I431="","",'Lista VCP_BCI_2025'!I431)</f>
        <v/>
      </c>
      <c r="J429" s="258"/>
      <c r="K429" s="214" t="str">
        <f t="shared" si="110"/>
        <v>C</v>
      </c>
      <c r="L429" s="214" t="str">
        <f t="shared" si="111"/>
        <v>CMP</v>
      </c>
      <c r="M429" s="214" t="str">
        <f t="shared" si="112"/>
        <v>C</v>
      </c>
      <c r="N429" s="214" t="str">
        <f t="shared" si="113"/>
        <v>CCMP</v>
      </c>
      <c r="O429" s="214" t="str">
        <f t="shared" si="114"/>
        <v>C</v>
      </c>
      <c r="P429" s="214" t="str">
        <f t="shared" si="115"/>
        <v>CCMP</v>
      </c>
      <c r="Q429" s="213"/>
      <c r="R429" s="213"/>
      <c r="S429" s="213"/>
      <c r="T429" s="213"/>
      <c r="U429" s="213"/>
      <c r="V429" s="213"/>
      <c r="W429" s="213"/>
      <c r="X429" s="213"/>
      <c r="Y429" s="213"/>
      <c r="Z429" s="21"/>
      <c r="AA429" s="21"/>
      <c r="AB429" s="266"/>
      <c r="AC429" s="21"/>
      <c r="AD429" s="21"/>
      <c r="AE429" s="21"/>
    </row>
    <row r="430" spans="2:31" s="17" customFormat="1" ht="40.5" customHeight="1" x14ac:dyDescent="0.35">
      <c r="B430" s="42" t="s">
        <v>261</v>
      </c>
      <c r="C430" s="22" t="s">
        <v>585</v>
      </c>
      <c r="D430" s="23" t="s">
        <v>0</v>
      </c>
      <c r="E430" s="23" t="s">
        <v>271</v>
      </c>
      <c r="F430" s="53" t="str">
        <f>IF('Lista VCP_BCI_2025'!F432="","",'Lista VCP_BCI_2025'!F432)</f>
        <v/>
      </c>
      <c r="G430" s="53" t="str">
        <f>IF('Lista VCP_BCI_2025'!G432="","",'Lista VCP_BCI_2025'!G432)</f>
        <v/>
      </c>
      <c r="H430" s="93" t="str">
        <f>IF('Lista VCP_BCI_2025'!H432="","",'Lista VCP_BCI_2025'!H432)</f>
        <v/>
      </c>
      <c r="I430" s="183" t="str">
        <f>IF('Lista VCP_BCI_2025'!I432="","",'Lista VCP_BCI_2025'!I432)</f>
        <v/>
      </c>
      <c r="J430" s="258"/>
      <c r="K430" s="214" t="str">
        <f t="shared" si="110"/>
        <v>C</v>
      </c>
      <c r="L430" s="214" t="str">
        <f t="shared" si="111"/>
        <v>CMP</v>
      </c>
      <c r="M430" s="214" t="str">
        <f t="shared" si="112"/>
        <v>C</v>
      </c>
      <c r="N430" s="214" t="str">
        <f t="shared" si="113"/>
        <v>CCMP</v>
      </c>
      <c r="O430" s="214" t="str">
        <f t="shared" si="114"/>
        <v>C</v>
      </c>
      <c r="P430" s="214" t="str">
        <f t="shared" si="115"/>
        <v>CCMP</v>
      </c>
      <c r="Q430" s="213"/>
      <c r="R430" s="213"/>
      <c r="S430" s="213"/>
      <c r="T430" s="213"/>
      <c r="U430" s="213"/>
      <c r="V430" s="213"/>
      <c r="W430" s="213"/>
      <c r="X430" s="213"/>
      <c r="Y430" s="213"/>
      <c r="Z430" s="21"/>
      <c r="AA430" s="21"/>
      <c r="AB430" s="266"/>
      <c r="AC430" s="21"/>
      <c r="AD430" s="21"/>
      <c r="AE430" s="21"/>
    </row>
    <row r="431" spans="2:31" s="17" customFormat="1" ht="40.5" customHeight="1" x14ac:dyDescent="0.35">
      <c r="B431" s="42" t="s">
        <v>262</v>
      </c>
      <c r="C431" s="22" t="s">
        <v>477</v>
      </c>
      <c r="D431" s="23" t="s">
        <v>0</v>
      </c>
      <c r="E431" s="23" t="s">
        <v>271</v>
      </c>
      <c r="F431" s="53" t="str">
        <f>IF('Lista VCP_BCI_2025'!F433="","",'Lista VCP_BCI_2025'!F433)</f>
        <v/>
      </c>
      <c r="G431" s="53" t="str">
        <f>IF('Lista VCP_BCI_2025'!G433="","",'Lista VCP_BCI_2025'!G433)</f>
        <v/>
      </c>
      <c r="H431" s="93" t="str">
        <f>IF('Lista VCP_BCI_2025'!H433="","",'Lista VCP_BCI_2025'!H433)</f>
        <v/>
      </c>
      <c r="I431" s="183" t="str">
        <f>IF('Lista VCP_BCI_2025'!I433="","",'Lista VCP_BCI_2025'!I433)</f>
        <v/>
      </c>
      <c r="J431" s="258"/>
      <c r="K431" s="214" t="str">
        <f t="shared" si="110"/>
        <v>C</v>
      </c>
      <c r="L431" s="214" t="str">
        <f t="shared" si="111"/>
        <v>CMP</v>
      </c>
      <c r="M431" s="214" t="str">
        <f t="shared" si="112"/>
        <v>C</v>
      </c>
      <c r="N431" s="214" t="str">
        <f t="shared" si="113"/>
        <v>CCMP</v>
      </c>
      <c r="O431" s="214" t="str">
        <f t="shared" si="114"/>
        <v>C</v>
      </c>
      <c r="P431" s="214" t="str">
        <f t="shared" si="115"/>
        <v>CCMP</v>
      </c>
      <c r="Q431" s="213"/>
      <c r="R431" s="213"/>
      <c r="S431" s="213"/>
      <c r="T431" s="213"/>
      <c r="U431" s="213"/>
      <c r="V431" s="213"/>
      <c r="W431" s="213"/>
      <c r="X431" s="213"/>
      <c r="Y431" s="213"/>
      <c r="Z431" s="21"/>
      <c r="AA431" s="21"/>
      <c r="AB431" s="266"/>
      <c r="AC431" s="21"/>
      <c r="AD431" s="21"/>
      <c r="AE431" s="21"/>
    </row>
    <row r="432" spans="2:31" s="17" customFormat="1" ht="40.5" customHeight="1" x14ac:dyDescent="0.35">
      <c r="B432" s="42" t="s">
        <v>263</v>
      </c>
      <c r="C432" s="22" t="s">
        <v>267</v>
      </c>
      <c r="D432" s="23" t="s">
        <v>0</v>
      </c>
      <c r="E432" s="23" t="s">
        <v>271</v>
      </c>
      <c r="F432" s="53" t="str">
        <f>IF('Lista VCP_BCI_2025'!F434="","",'Lista VCP_BCI_2025'!F434)</f>
        <v/>
      </c>
      <c r="G432" s="53" t="str">
        <f>IF('Lista VCP_BCI_2025'!G434="","",'Lista VCP_BCI_2025'!G434)</f>
        <v/>
      </c>
      <c r="H432" s="93" t="str">
        <f>IF('Lista VCP_BCI_2025'!H434="","",'Lista VCP_BCI_2025'!H434)</f>
        <v/>
      </c>
      <c r="I432" s="183" t="str">
        <f>IF('Lista VCP_BCI_2025'!I434="","",'Lista VCP_BCI_2025'!I434)</f>
        <v/>
      </c>
      <c r="J432" s="258"/>
      <c r="K432" s="214" t="str">
        <f t="shared" si="110"/>
        <v>C</v>
      </c>
      <c r="L432" s="214" t="str">
        <f t="shared" si="111"/>
        <v>CMP</v>
      </c>
      <c r="M432" s="214" t="str">
        <f t="shared" si="112"/>
        <v>C</v>
      </c>
      <c r="N432" s="214" t="str">
        <f t="shared" si="113"/>
        <v>CCMP</v>
      </c>
      <c r="O432" s="214" t="str">
        <f t="shared" si="114"/>
        <v>C</v>
      </c>
      <c r="P432" s="214" t="str">
        <f t="shared" si="115"/>
        <v>CCMP</v>
      </c>
      <c r="Q432" s="213"/>
      <c r="R432" s="213"/>
      <c r="S432" s="213"/>
      <c r="T432" s="213"/>
      <c r="U432" s="213"/>
      <c r="V432" s="213"/>
      <c r="W432" s="213"/>
      <c r="X432" s="213"/>
      <c r="Y432" s="213"/>
      <c r="Z432" s="21"/>
      <c r="AA432" s="21"/>
      <c r="AB432" s="266"/>
      <c r="AC432" s="21"/>
      <c r="AD432" s="21"/>
      <c r="AE432" s="21"/>
    </row>
    <row r="433" spans="1:31" s="17" customFormat="1" ht="19.5" customHeight="1" x14ac:dyDescent="0.35">
      <c r="B433" s="42" t="s">
        <v>265</v>
      </c>
      <c r="C433" s="22" t="s">
        <v>400</v>
      </c>
      <c r="D433" s="23" t="s">
        <v>0</v>
      </c>
      <c r="E433" s="23" t="s">
        <v>271</v>
      </c>
      <c r="F433" s="53" t="str">
        <f>IF('Lista VCP_BCI_2025'!F435="","",'Lista VCP_BCI_2025'!F435)</f>
        <v/>
      </c>
      <c r="G433" s="53" t="str">
        <f>IF('Lista VCP_BCI_2025'!G435="","",'Lista VCP_BCI_2025'!G435)</f>
        <v/>
      </c>
      <c r="H433" s="93" t="str">
        <f>IF('Lista VCP_BCI_2025'!H435="","",'Lista VCP_BCI_2025'!H435)</f>
        <v/>
      </c>
      <c r="I433" s="183" t="str">
        <f>IF('Lista VCP_BCI_2025'!I435="","",'Lista VCP_BCI_2025'!I435)</f>
        <v/>
      </c>
      <c r="J433" s="258"/>
      <c r="K433" s="214" t="str">
        <f t="shared" si="110"/>
        <v>C</v>
      </c>
      <c r="L433" s="214" t="str">
        <f t="shared" si="111"/>
        <v>CMP</v>
      </c>
      <c r="M433" s="214" t="str">
        <f t="shared" si="112"/>
        <v>C</v>
      </c>
      <c r="N433" s="214" t="str">
        <f t="shared" si="113"/>
        <v>CCMP</v>
      </c>
      <c r="O433" s="214" t="str">
        <f t="shared" si="114"/>
        <v>C</v>
      </c>
      <c r="P433" s="214" t="str">
        <f t="shared" si="115"/>
        <v>CCMP</v>
      </c>
      <c r="Q433" s="213"/>
      <c r="R433" s="213"/>
      <c r="S433" s="213"/>
      <c r="T433" s="213"/>
      <c r="U433" s="213"/>
      <c r="V433" s="213"/>
      <c r="W433" s="213"/>
      <c r="X433" s="213"/>
      <c r="Y433" s="213"/>
      <c r="Z433" s="21"/>
      <c r="AA433" s="21"/>
      <c r="AB433" s="266"/>
      <c r="AC433" s="21"/>
      <c r="AD433" s="21"/>
      <c r="AE433" s="21"/>
    </row>
    <row r="434" spans="1:31" s="17" customFormat="1" ht="32.25" customHeight="1" x14ac:dyDescent="0.35">
      <c r="B434" s="42" t="s">
        <v>266</v>
      </c>
      <c r="C434" s="22" t="s">
        <v>401</v>
      </c>
      <c r="D434" s="23" t="s">
        <v>0</v>
      </c>
      <c r="E434" s="23" t="s">
        <v>271</v>
      </c>
      <c r="F434" s="53" t="str">
        <f>IF('Lista VCP_BCI_2025'!F436="","",'Lista VCP_BCI_2025'!F436)</f>
        <v/>
      </c>
      <c r="G434" s="53" t="str">
        <f>IF('Lista VCP_BCI_2025'!G436="","",'Lista VCP_BCI_2025'!G436)</f>
        <v/>
      </c>
      <c r="H434" s="93" t="str">
        <f>IF('Lista VCP_BCI_2025'!H436="","",'Lista VCP_BCI_2025'!H436)</f>
        <v/>
      </c>
      <c r="I434" s="183" t="str">
        <f>IF('Lista VCP_BCI_2025'!I436="","",'Lista VCP_BCI_2025'!I436)</f>
        <v/>
      </c>
      <c r="J434" s="258"/>
      <c r="K434" s="214" t="str">
        <f t="shared" si="110"/>
        <v>C</v>
      </c>
      <c r="L434" s="214" t="str">
        <f t="shared" si="111"/>
        <v>CMP</v>
      </c>
      <c r="M434" s="214" t="str">
        <f t="shared" si="112"/>
        <v>C</v>
      </c>
      <c r="N434" s="214" t="str">
        <f t="shared" si="113"/>
        <v>CCMP</v>
      </c>
      <c r="O434" s="214" t="str">
        <f t="shared" si="114"/>
        <v>C</v>
      </c>
      <c r="P434" s="214" t="str">
        <f t="shared" si="115"/>
        <v>CCMP</v>
      </c>
      <c r="Q434" s="213"/>
      <c r="R434" s="213"/>
      <c r="S434" s="213"/>
      <c r="T434" s="213"/>
      <c r="U434" s="213"/>
      <c r="V434" s="213"/>
      <c r="W434" s="213"/>
      <c r="X434" s="213"/>
      <c r="Y434" s="213"/>
      <c r="Z434" s="21"/>
      <c r="AA434" s="21"/>
      <c r="AB434" s="266"/>
      <c r="AC434" s="21"/>
      <c r="AD434" s="21"/>
      <c r="AE434" s="21"/>
    </row>
    <row r="435" spans="1:31" s="17" customFormat="1" x14ac:dyDescent="0.35">
      <c r="B435" s="198"/>
      <c r="C435" s="199" t="s">
        <v>478</v>
      </c>
      <c r="D435" s="200" t="s">
        <v>0</v>
      </c>
      <c r="E435" s="30" t="s">
        <v>271</v>
      </c>
      <c r="F435" s="11" t="s">
        <v>33</v>
      </c>
      <c r="G435" s="11" t="s">
        <v>1</v>
      </c>
      <c r="H435" s="11" t="s">
        <v>238</v>
      </c>
      <c r="I435" s="12" t="s">
        <v>204</v>
      </c>
      <c r="J435" s="258"/>
      <c r="K435" s="214"/>
      <c r="L435" s="214"/>
      <c r="M435" s="214"/>
      <c r="N435" s="214"/>
      <c r="O435" s="214"/>
      <c r="P435" s="214"/>
      <c r="Q435" s="213"/>
      <c r="R435" s="213"/>
      <c r="S435" s="213"/>
      <c r="T435" s="213"/>
      <c r="U435" s="213"/>
      <c r="V435" s="213"/>
      <c r="W435" s="213"/>
      <c r="X435" s="213"/>
      <c r="Y435" s="213"/>
      <c r="Z435" s="21"/>
      <c r="AA435" s="21"/>
      <c r="AB435" s="266"/>
      <c r="AC435" s="21"/>
      <c r="AD435" s="21"/>
      <c r="AE435" s="21"/>
    </row>
    <row r="436" spans="1:31" s="17" customFormat="1" ht="25.5" x14ac:dyDescent="0.35">
      <c r="B436" s="42" t="s">
        <v>345</v>
      </c>
      <c r="C436" s="22" t="s">
        <v>586</v>
      </c>
      <c r="D436" s="23" t="s">
        <v>0</v>
      </c>
      <c r="E436" s="23" t="s">
        <v>271</v>
      </c>
      <c r="F436" s="53" t="str">
        <f>IF('Lista VCP_BCI_2025'!F438="","",'Lista VCP_BCI_2025'!F438)</f>
        <v/>
      </c>
      <c r="G436" s="53" t="str">
        <f>IF('Lista VCP_BCI_2025'!G438="","",'Lista VCP_BCI_2025'!G438)</f>
        <v/>
      </c>
      <c r="H436" s="93" t="str">
        <f>IF('Lista VCP_BCI_2025'!H438="","",'Lista VCP_BCI_2025'!H438)</f>
        <v/>
      </c>
      <c r="I436" s="183" t="str">
        <f>IF('Lista VCP_BCI_2025'!I438="","",'Lista VCP_BCI_2025'!I438)</f>
        <v/>
      </c>
      <c r="J436" s="258"/>
      <c r="K436" s="214" t="str">
        <f t="shared" si="110"/>
        <v>C</v>
      </c>
      <c r="L436" s="214" t="str">
        <f t="shared" si="111"/>
        <v>CMP</v>
      </c>
      <c r="M436" s="214" t="str">
        <f t="shared" si="112"/>
        <v>C</v>
      </c>
      <c r="N436" s="214" t="str">
        <f t="shared" si="113"/>
        <v>CCMP</v>
      </c>
      <c r="O436" s="214" t="str">
        <f t="shared" si="114"/>
        <v>C</v>
      </c>
      <c r="P436" s="214" t="str">
        <f t="shared" si="115"/>
        <v>CCMP</v>
      </c>
      <c r="Q436" s="213"/>
      <c r="R436" s="213"/>
      <c r="S436" s="213"/>
      <c r="T436" s="213"/>
      <c r="U436" s="213"/>
      <c r="V436" s="213"/>
      <c r="W436" s="213"/>
      <c r="X436" s="213"/>
      <c r="Y436" s="213"/>
      <c r="Z436" s="21"/>
      <c r="AA436" s="21"/>
      <c r="AB436" s="266"/>
      <c r="AC436" s="21"/>
      <c r="AD436" s="21"/>
      <c r="AE436" s="21"/>
    </row>
    <row r="437" spans="1:31" s="17" customFormat="1" x14ac:dyDescent="0.35">
      <c r="B437" s="42" t="s">
        <v>346</v>
      </c>
      <c r="C437" s="22" t="s">
        <v>479</v>
      </c>
      <c r="D437" s="23" t="s">
        <v>0</v>
      </c>
      <c r="E437" s="23" t="s">
        <v>271</v>
      </c>
      <c r="F437" s="53" t="str">
        <f>IF('Lista VCP_BCI_2025'!F439="","",'Lista VCP_BCI_2025'!F439)</f>
        <v/>
      </c>
      <c r="G437" s="53" t="str">
        <f>IF('Lista VCP_BCI_2025'!G439="","",'Lista VCP_BCI_2025'!G439)</f>
        <v/>
      </c>
      <c r="H437" s="93" t="str">
        <f>IF('Lista VCP_BCI_2025'!H439="","",'Lista VCP_BCI_2025'!H439)</f>
        <v/>
      </c>
      <c r="I437" s="183" t="str">
        <f>IF('Lista VCP_BCI_2025'!I439="","",'Lista VCP_BCI_2025'!I439)</f>
        <v/>
      </c>
      <c r="J437" s="258"/>
      <c r="K437" s="214" t="str">
        <f t="shared" si="110"/>
        <v>C</v>
      </c>
      <c r="L437" s="214" t="str">
        <f t="shared" si="111"/>
        <v>CMP</v>
      </c>
      <c r="M437" s="214" t="str">
        <f t="shared" si="112"/>
        <v>C</v>
      </c>
      <c r="N437" s="214" t="str">
        <f t="shared" si="113"/>
        <v>CCMP</v>
      </c>
      <c r="O437" s="214" t="str">
        <f t="shared" si="114"/>
        <v>C</v>
      </c>
      <c r="P437" s="214" t="str">
        <f t="shared" si="115"/>
        <v>CCMP</v>
      </c>
      <c r="Q437" s="213"/>
      <c r="R437" s="213"/>
      <c r="S437" s="213"/>
      <c r="T437" s="213"/>
      <c r="U437" s="213"/>
      <c r="V437" s="213"/>
      <c r="W437" s="213"/>
      <c r="X437" s="213"/>
      <c r="Y437" s="213"/>
      <c r="Z437" s="21"/>
      <c r="AA437" s="21"/>
      <c r="AB437" s="266"/>
      <c r="AC437" s="21"/>
      <c r="AD437" s="21"/>
      <c r="AE437" s="21"/>
    </row>
    <row r="438" spans="1:31" s="17" customFormat="1" x14ac:dyDescent="0.35">
      <c r="B438" s="42" t="s">
        <v>347</v>
      </c>
      <c r="C438" s="22" t="s">
        <v>402</v>
      </c>
      <c r="D438" s="23" t="s">
        <v>0</v>
      </c>
      <c r="E438" s="23" t="s">
        <v>271</v>
      </c>
      <c r="F438" s="53" t="str">
        <f>IF('Lista VCP_BCI_2025'!F440="","",'Lista VCP_BCI_2025'!F440)</f>
        <v/>
      </c>
      <c r="G438" s="53" t="str">
        <f>IF('Lista VCP_BCI_2025'!G440="","",'Lista VCP_BCI_2025'!G440)</f>
        <v/>
      </c>
      <c r="H438" s="93" t="str">
        <f>IF('Lista VCP_BCI_2025'!H440="","",'Lista VCP_BCI_2025'!H440)</f>
        <v/>
      </c>
      <c r="I438" s="183" t="str">
        <f>IF('Lista VCP_BCI_2025'!I440="","",'Lista VCP_BCI_2025'!I440)</f>
        <v/>
      </c>
      <c r="J438" s="258"/>
      <c r="K438" s="214" t="str">
        <f t="shared" si="110"/>
        <v>C</v>
      </c>
      <c r="L438" s="214" t="str">
        <f t="shared" si="111"/>
        <v>CMP</v>
      </c>
      <c r="M438" s="214" t="str">
        <f t="shared" si="112"/>
        <v>C</v>
      </c>
      <c r="N438" s="214" t="str">
        <f t="shared" si="113"/>
        <v>CCMP</v>
      </c>
      <c r="O438" s="214" t="str">
        <f t="shared" si="114"/>
        <v>C</v>
      </c>
      <c r="P438" s="214" t="str">
        <f t="shared" si="115"/>
        <v>CCMP</v>
      </c>
      <c r="Q438" s="213"/>
      <c r="R438" s="213"/>
      <c r="S438" s="213"/>
      <c r="T438" s="213"/>
      <c r="U438" s="213"/>
      <c r="V438" s="213"/>
      <c r="W438" s="213"/>
      <c r="X438" s="213"/>
      <c r="Y438" s="213"/>
      <c r="Z438" s="21"/>
      <c r="AA438" s="21"/>
      <c r="AB438" s="266"/>
      <c r="AC438" s="21"/>
      <c r="AD438" s="21"/>
      <c r="AE438" s="21"/>
    </row>
    <row r="439" spans="1:31" s="17" customFormat="1" ht="31.5" customHeight="1" x14ac:dyDescent="0.35">
      <c r="B439" s="42" t="s">
        <v>348</v>
      </c>
      <c r="C439" s="22" t="s">
        <v>480</v>
      </c>
      <c r="D439" s="23" t="s">
        <v>0</v>
      </c>
      <c r="E439" s="23"/>
      <c r="F439" s="53" t="str">
        <f>IF('Lista VCP_BCI_2025'!F442="","",'Lista VCP_BCI_2025'!F442)</f>
        <v/>
      </c>
      <c r="G439" s="53" t="str">
        <f>IF('Lista VCP_BCI_2025'!G442="","",'Lista VCP_BCI_2025'!G442)</f>
        <v/>
      </c>
      <c r="H439" s="93" t="str">
        <f>IF('Lista VCP_BCI_2025'!H442="","",'Lista VCP_BCI_2025'!H442)</f>
        <v/>
      </c>
      <c r="I439" s="183" t="str">
        <f>IF('Lista VCP_BCI_2025'!I442="","",'Lista VCP_BCI_2025'!I442)</f>
        <v/>
      </c>
      <c r="J439" s="258"/>
      <c r="K439" s="214" t="str">
        <f t="shared" si="110"/>
        <v>C</v>
      </c>
      <c r="L439" s="214" t="str">
        <f t="shared" si="111"/>
        <v/>
      </c>
      <c r="M439" s="214" t="str">
        <f t="shared" si="112"/>
        <v>C</v>
      </c>
      <c r="N439" s="214" t="str">
        <f t="shared" si="113"/>
        <v>C</v>
      </c>
      <c r="O439" s="214" t="str">
        <f t="shared" si="114"/>
        <v>C</v>
      </c>
      <c r="P439" s="214" t="str">
        <f t="shared" si="115"/>
        <v>C</v>
      </c>
      <c r="Q439" s="213"/>
      <c r="R439" s="213"/>
      <c r="S439" s="213"/>
      <c r="T439" s="213"/>
      <c r="U439" s="213"/>
      <c r="V439" s="213"/>
      <c r="W439" s="213"/>
      <c r="X439" s="213"/>
      <c r="Y439" s="213"/>
      <c r="Z439" s="21"/>
      <c r="AA439" s="21"/>
      <c r="AB439" s="266"/>
      <c r="AC439" s="21"/>
      <c r="AD439" s="21"/>
      <c r="AE439" s="21"/>
    </row>
    <row r="440" spans="1:31" s="17" customFormat="1" ht="36" customHeight="1" x14ac:dyDescent="0.35">
      <c r="B440" s="42" t="s">
        <v>395</v>
      </c>
      <c r="C440" s="22" t="s">
        <v>344</v>
      </c>
      <c r="D440" s="23" t="s">
        <v>0</v>
      </c>
      <c r="E440" s="23" t="s">
        <v>271</v>
      </c>
      <c r="F440" s="53" t="str">
        <f>IF('Lista VCP_BCI_2025'!F443="","",'Lista VCP_BCI_2025'!F443)</f>
        <v/>
      </c>
      <c r="G440" s="53" t="str">
        <f>IF('Lista VCP_BCI_2025'!G443="","",'Lista VCP_BCI_2025'!G443)</f>
        <v/>
      </c>
      <c r="H440" s="93" t="str">
        <f>IF('Lista VCP_BCI_2025'!H443="","",'Lista VCP_BCI_2025'!H443)</f>
        <v/>
      </c>
      <c r="I440" s="183" t="str">
        <f>IF('Lista VCP_BCI_2025'!I443="","",'Lista VCP_BCI_2025'!I443)</f>
        <v/>
      </c>
      <c r="J440" s="258"/>
      <c r="K440" s="214" t="str">
        <f>CONCATENATE(D440,H440)</f>
        <v>C</v>
      </c>
      <c r="L440" s="214" t="str">
        <f>CONCATENATE(E440,H440)</f>
        <v>CMP</v>
      </c>
      <c r="M440" s="214" t="str">
        <f>CONCATENATE(D440,F440)</f>
        <v>C</v>
      </c>
      <c r="N440" s="214" t="str">
        <f>CONCATENATE(D440,E440,F440)</f>
        <v>CCMP</v>
      </c>
      <c r="O440" s="214" t="str">
        <f>CONCATENATE(D440,G440)</f>
        <v>C</v>
      </c>
      <c r="P440" s="214" t="str">
        <f>CONCATENATE(D440,E440,G440)</f>
        <v>CCMP</v>
      </c>
      <c r="Q440" s="213"/>
      <c r="R440" s="213"/>
      <c r="S440" s="213"/>
      <c r="T440" s="213"/>
      <c r="U440" s="213"/>
      <c r="V440" s="213"/>
      <c r="W440" s="213"/>
      <c r="X440" s="213"/>
      <c r="Y440" s="213"/>
      <c r="Z440" s="21"/>
      <c r="AA440" s="21"/>
      <c r="AB440" s="266"/>
      <c r="AC440" s="21"/>
      <c r="AD440" s="21"/>
      <c r="AE440" s="21"/>
    </row>
    <row r="441" spans="1:31" s="17" customFormat="1" ht="14.25" x14ac:dyDescent="0.45">
      <c r="B441"/>
      <c r="C441" s="120" t="s">
        <v>294</v>
      </c>
      <c r="D441"/>
      <c r="E441"/>
      <c r="F441"/>
      <c r="G441"/>
      <c r="H441"/>
      <c r="I441"/>
      <c r="J441" s="258"/>
      <c r="K441" s="214" t="str">
        <f>CONCATENATE(D441,H441)</f>
        <v/>
      </c>
      <c r="L441" s="214" t="str">
        <f>CONCATENATE(E441,H441)</f>
        <v/>
      </c>
      <c r="M441" s="214" t="str">
        <f>CONCATENATE(D441,F441)</f>
        <v/>
      </c>
      <c r="N441" s="214" t="str">
        <f>CONCATENATE(D441,E441,F441)</f>
        <v/>
      </c>
      <c r="O441" s="214" t="str">
        <f>CONCATENATE(D441,G441)</f>
        <v/>
      </c>
      <c r="P441" s="214" t="str">
        <f>CONCATENATE(D441,E441,G441)</f>
        <v/>
      </c>
      <c r="Q441" s="213"/>
      <c r="R441" s="213"/>
      <c r="S441" s="213"/>
      <c r="T441" s="213"/>
      <c r="U441" s="213"/>
      <c r="V441" s="213"/>
      <c r="W441" s="213"/>
      <c r="X441" s="213"/>
      <c r="Y441" s="213"/>
      <c r="Z441" s="21"/>
      <c r="AA441" s="21"/>
      <c r="AB441" s="266"/>
      <c r="AC441" s="21"/>
      <c r="AD441" s="21"/>
      <c r="AE441" s="21"/>
    </row>
    <row r="442" spans="1:31" s="17" customFormat="1" ht="56.25" customHeight="1" x14ac:dyDescent="0.45">
      <c r="B442"/>
      <c r="C442"/>
      <c r="D442"/>
      <c r="E442"/>
      <c r="F442"/>
      <c r="G442"/>
      <c r="H442"/>
      <c r="I442"/>
      <c r="J442" s="258"/>
      <c r="K442" s="214" t="str">
        <f t="shared" ref="K442" si="122">CONCATENATE(D442,H442)</f>
        <v/>
      </c>
      <c r="L442" s="214" t="str">
        <f t="shared" ref="L442" si="123">CONCATENATE(E442,H442)</f>
        <v/>
      </c>
      <c r="M442" s="214" t="str">
        <f t="shared" ref="M442" si="124">CONCATENATE(D442,F442)</f>
        <v/>
      </c>
      <c r="N442" s="214" t="str">
        <f t="shared" ref="N442" si="125">CONCATENATE(D442,E442,F442)</f>
        <v/>
      </c>
      <c r="O442" s="214" t="str">
        <f t="shared" ref="O442" si="126">CONCATENATE(D442,G442)</f>
        <v/>
      </c>
      <c r="P442" s="214" t="str">
        <f t="shared" ref="P442" si="127">CONCATENATE(D442,E442,G442)</f>
        <v/>
      </c>
      <c r="Q442" s="213"/>
      <c r="R442" s="213"/>
      <c r="S442" s="213"/>
      <c r="T442" s="213"/>
      <c r="U442" s="213"/>
      <c r="V442" s="213"/>
      <c r="W442" s="213"/>
      <c r="X442" s="213"/>
      <c r="Y442" s="213"/>
      <c r="Z442" s="21"/>
      <c r="AA442" s="21"/>
      <c r="AB442" s="266"/>
      <c r="AC442" s="21"/>
      <c r="AD442" s="21"/>
      <c r="AE442" s="21"/>
    </row>
    <row r="443" spans="1:31" x14ac:dyDescent="0.35">
      <c r="B443" s="54"/>
      <c r="D443" s="84"/>
      <c r="H443" s="84"/>
      <c r="I443" s="85"/>
      <c r="J443" s="258"/>
    </row>
    <row r="446" spans="1:31" ht="14.25" x14ac:dyDescent="0.45">
      <c r="A446"/>
      <c r="B446"/>
      <c r="C446"/>
      <c r="D446"/>
      <c r="E446"/>
      <c r="F446"/>
      <c r="G446"/>
      <c r="H446"/>
      <c r="I446"/>
      <c r="J446" s="259"/>
    </row>
    <row r="447" spans="1:31" ht="14.25" x14ac:dyDescent="0.45">
      <c r="A447"/>
      <c r="B447"/>
      <c r="C447"/>
      <c r="D447"/>
      <c r="E447"/>
      <c r="F447"/>
      <c r="G447"/>
      <c r="H447"/>
      <c r="I447"/>
      <c r="J447" s="259"/>
    </row>
    <row r="448" spans="1:31" ht="14.25" x14ac:dyDescent="0.45">
      <c r="A448"/>
      <c r="B448"/>
      <c r="C448"/>
      <c r="D448"/>
      <c r="E448"/>
      <c r="F448"/>
      <c r="G448"/>
      <c r="H448"/>
      <c r="I448"/>
      <c r="J448" s="259"/>
    </row>
    <row r="449" spans="1:16" ht="14.25" x14ac:dyDescent="0.45">
      <c r="A449"/>
      <c r="B449"/>
      <c r="C449"/>
      <c r="D449"/>
      <c r="E449"/>
      <c r="F449"/>
      <c r="G449"/>
      <c r="H449"/>
      <c r="I449"/>
      <c r="J449" s="259"/>
    </row>
    <row r="450" spans="1:16" ht="14.25" x14ac:dyDescent="0.45">
      <c r="A450"/>
      <c r="B450"/>
      <c r="C450"/>
      <c r="D450"/>
      <c r="E450"/>
      <c r="F450"/>
      <c r="G450"/>
      <c r="H450"/>
      <c r="I450"/>
      <c r="J450" s="259"/>
    </row>
    <row r="451" spans="1:16" ht="14.25" x14ac:dyDescent="0.45">
      <c r="A451"/>
      <c r="B451"/>
      <c r="C451"/>
      <c r="D451"/>
      <c r="E451"/>
      <c r="F451"/>
      <c r="G451"/>
      <c r="H451"/>
      <c r="I451"/>
      <c r="J451" s="259"/>
    </row>
    <row r="452" spans="1:16" ht="14.25" x14ac:dyDescent="0.45">
      <c r="A452"/>
      <c r="B452"/>
      <c r="C452"/>
      <c r="D452"/>
      <c r="E452"/>
      <c r="F452"/>
      <c r="G452"/>
      <c r="H452"/>
      <c r="I452"/>
      <c r="J452" s="259"/>
      <c r="K452" s="215"/>
      <c r="L452" s="215"/>
      <c r="M452" s="215"/>
      <c r="N452" s="215"/>
    </row>
    <row r="453" spans="1:16" ht="14.25" x14ac:dyDescent="0.45">
      <c r="A453"/>
      <c r="B453"/>
      <c r="C453"/>
      <c r="D453"/>
      <c r="E453"/>
      <c r="F453"/>
      <c r="G453"/>
      <c r="H453"/>
      <c r="I453"/>
      <c r="J453" s="259"/>
    </row>
    <row r="454" spans="1:16" ht="14.25" x14ac:dyDescent="0.45">
      <c r="A454"/>
      <c r="B454"/>
      <c r="C454"/>
      <c r="D454"/>
      <c r="E454"/>
      <c r="F454"/>
      <c r="G454"/>
      <c r="H454"/>
      <c r="I454"/>
      <c r="J454" s="259"/>
    </row>
    <row r="455" spans="1:16" ht="14.25" x14ac:dyDescent="0.45">
      <c r="A455"/>
      <c r="B455"/>
      <c r="C455"/>
      <c r="D455"/>
      <c r="E455"/>
      <c r="F455"/>
      <c r="G455"/>
      <c r="H455"/>
      <c r="I455"/>
      <c r="J455" s="259"/>
    </row>
    <row r="456" spans="1:16" ht="14.25" x14ac:dyDescent="0.45">
      <c r="A456"/>
      <c r="B456"/>
      <c r="C456"/>
      <c r="D456"/>
      <c r="E456"/>
      <c r="F456"/>
      <c r="G456"/>
      <c r="H456"/>
      <c r="I456"/>
      <c r="J456" s="259"/>
    </row>
    <row r="457" spans="1:16" ht="14.25" x14ac:dyDescent="0.45">
      <c r="A457"/>
      <c r="B457"/>
      <c r="C457"/>
      <c r="D457"/>
      <c r="E457"/>
      <c r="F457"/>
      <c r="G457"/>
      <c r="H457"/>
      <c r="I457"/>
      <c r="J457" s="259"/>
    </row>
    <row r="458" spans="1:16" ht="14.25" x14ac:dyDescent="0.45">
      <c r="A458"/>
      <c r="B458"/>
      <c r="C458"/>
      <c r="D458"/>
      <c r="E458"/>
      <c r="F458"/>
      <c r="G458"/>
      <c r="H458"/>
      <c r="I458"/>
      <c r="J458" s="259"/>
      <c r="K458" s="215"/>
      <c r="L458" s="215"/>
      <c r="M458" s="215"/>
      <c r="N458" s="215"/>
    </row>
    <row r="459" spans="1:16" ht="14.25" x14ac:dyDescent="0.45">
      <c r="A459"/>
      <c r="B459"/>
      <c r="C459"/>
      <c r="D459"/>
      <c r="E459"/>
      <c r="F459"/>
      <c r="G459"/>
      <c r="H459"/>
      <c r="I459"/>
      <c r="J459" s="259"/>
    </row>
    <row r="460" spans="1:16" ht="14.25" x14ac:dyDescent="0.45">
      <c r="A460"/>
      <c r="B460"/>
      <c r="C460"/>
      <c r="D460"/>
      <c r="E460"/>
      <c r="F460"/>
      <c r="G460"/>
      <c r="H460"/>
      <c r="I460"/>
      <c r="J460" s="259"/>
    </row>
    <row r="461" spans="1:16" ht="14.25" x14ac:dyDescent="0.45">
      <c r="A461"/>
      <c r="B461"/>
      <c r="C461"/>
      <c r="D461"/>
      <c r="E461"/>
      <c r="F461"/>
      <c r="G461"/>
      <c r="H461"/>
      <c r="I461"/>
      <c r="J461" s="259"/>
    </row>
    <row r="462" spans="1:16" ht="14.25" x14ac:dyDescent="0.45">
      <c r="A462"/>
      <c r="B462"/>
      <c r="C462"/>
      <c r="D462"/>
      <c r="E462"/>
      <c r="F462"/>
      <c r="G462"/>
      <c r="H462"/>
      <c r="I462"/>
      <c r="J462" s="259"/>
    </row>
    <row r="463" spans="1:16" ht="14.25" x14ac:dyDescent="0.45">
      <c r="A463"/>
      <c r="B463"/>
      <c r="C463"/>
      <c r="D463"/>
      <c r="E463"/>
      <c r="F463"/>
      <c r="G463"/>
      <c r="H463"/>
      <c r="I463"/>
      <c r="J463" s="259"/>
    </row>
    <row r="464" spans="1:16" ht="14.25" x14ac:dyDescent="0.45">
      <c r="A464"/>
      <c r="B464"/>
      <c r="C464"/>
      <c r="D464"/>
      <c r="E464"/>
      <c r="F464"/>
      <c r="G464"/>
      <c r="H464"/>
      <c r="I464"/>
      <c r="J464" s="259"/>
      <c r="K464" s="217"/>
      <c r="L464" s="217"/>
      <c r="M464" s="217"/>
      <c r="N464" s="217"/>
      <c r="O464" s="217"/>
      <c r="P464" s="217"/>
    </row>
    <row r="465" spans="1:16" ht="14.25" x14ac:dyDescent="0.45">
      <c r="A465"/>
      <c r="B465"/>
      <c r="C465"/>
      <c r="D465"/>
      <c r="E465"/>
      <c r="F465"/>
      <c r="G465"/>
      <c r="H465"/>
      <c r="I465"/>
      <c r="J465" s="259"/>
      <c r="K465" s="217"/>
      <c r="L465" s="217"/>
      <c r="M465" s="217"/>
      <c r="N465" s="217"/>
      <c r="O465" s="217"/>
      <c r="P465" s="217"/>
    </row>
    <row r="466" spans="1:16" ht="19.5" customHeight="1" x14ac:dyDescent="0.45">
      <c r="A466"/>
      <c r="B466"/>
      <c r="C466"/>
      <c r="D466"/>
      <c r="E466"/>
      <c r="F466"/>
      <c r="G466"/>
      <c r="H466"/>
      <c r="I466"/>
      <c r="J466" s="259"/>
      <c r="K466" s="214" t="str">
        <f>CONCATENATE(D466,H466)</f>
        <v/>
      </c>
    </row>
    <row r="467" spans="1:16" ht="14.25" x14ac:dyDescent="0.45">
      <c r="A467"/>
      <c r="B467"/>
      <c r="C467"/>
      <c r="D467"/>
      <c r="E467"/>
      <c r="F467"/>
      <c r="G467"/>
      <c r="H467"/>
      <c r="I467"/>
      <c r="J467" s="259"/>
      <c r="K467" s="214" t="str">
        <f t="shared" ref="K467:K473" si="128">CONCATENATE(D467,H467)</f>
        <v/>
      </c>
    </row>
    <row r="468" spans="1:16" ht="14.25" x14ac:dyDescent="0.45">
      <c r="A468"/>
      <c r="B468"/>
      <c r="C468"/>
      <c r="D468"/>
      <c r="E468"/>
      <c r="F468"/>
      <c r="G468"/>
      <c r="H468"/>
      <c r="I468"/>
      <c r="J468" s="259"/>
    </row>
    <row r="469" spans="1:16" ht="14.25" x14ac:dyDescent="0.45">
      <c r="A469"/>
      <c r="B469"/>
      <c r="C469"/>
      <c r="D469"/>
      <c r="E469"/>
      <c r="F469"/>
      <c r="G469"/>
      <c r="H469"/>
      <c r="I469"/>
      <c r="J469" s="259"/>
      <c r="K469" s="214" t="str">
        <f t="shared" si="128"/>
        <v/>
      </c>
    </row>
    <row r="470" spans="1:16" ht="14.25" x14ac:dyDescent="0.45">
      <c r="A470"/>
      <c r="B470"/>
      <c r="C470"/>
      <c r="D470"/>
      <c r="E470"/>
      <c r="F470"/>
      <c r="G470"/>
      <c r="H470"/>
      <c r="I470"/>
      <c r="J470" s="259"/>
      <c r="K470" s="214" t="str">
        <f t="shared" si="128"/>
        <v/>
      </c>
    </row>
    <row r="471" spans="1:16" ht="14.25" x14ac:dyDescent="0.45">
      <c r="A471"/>
      <c r="B471"/>
      <c r="C471"/>
      <c r="D471"/>
      <c r="E471"/>
      <c r="F471"/>
      <c r="G471"/>
      <c r="H471"/>
      <c r="I471"/>
      <c r="J471" s="259"/>
      <c r="K471" s="214" t="str">
        <f t="shared" si="128"/>
        <v/>
      </c>
    </row>
    <row r="472" spans="1:16" x14ac:dyDescent="0.35">
      <c r="K472" s="214" t="str">
        <f t="shared" si="128"/>
        <v/>
      </c>
    </row>
    <row r="473" spans="1:16" x14ac:dyDescent="0.35">
      <c r="K473" s="214" t="str">
        <f t="shared" si="128"/>
        <v/>
      </c>
    </row>
  </sheetData>
  <dataConsolidate/>
  <mergeCells count="95">
    <mergeCell ref="F72:G72"/>
    <mergeCell ref="F73:G73"/>
    <mergeCell ref="F75:G75"/>
    <mergeCell ref="C8:H8"/>
    <mergeCell ref="F95:G95"/>
    <mergeCell ref="F74:G74"/>
    <mergeCell ref="F84:G84"/>
    <mergeCell ref="F85:G85"/>
    <mergeCell ref="F86:G86"/>
    <mergeCell ref="F87:G87"/>
    <mergeCell ref="F88:G88"/>
    <mergeCell ref="F90:G90"/>
    <mergeCell ref="F91:G91"/>
    <mergeCell ref="F92:G92"/>
    <mergeCell ref="F93:G93"/>
    <mergeCell ref="F94:G94"/>
    <mergeCell ref="F154:G154"/>
    <mergeCell ref="F96:G96"/>
    <mergeCell ref="F97:G97"/>
    <mergeCell ref="F98:G98"/>
    <mergeCell ref="F137:G137"/>
    <mergeCell ref="F138:G138"/>
    <mergeCell ref="F139:G139"/>
    <mergeCell ref="F140:G140"/>
    <mergeCell ref="F141:G141"/>
    <mergeCell ref="F143:G143"/>
    <mergeCell ref="F144:G144"/>
    <mergeCell ref="F153:G153"/>
    <mergeCell ref="F177:G177"/>
    <mergeCell ref="F155:G155"/>
    <mergeCell ref="F156:G156"/>
    <mergeCell ref="F157:G157"/>
    <mergeCell ref="F159:G159"/>
    <mergeCell ref="F160:G160"/>
    <mergeCell ref="F170:G170"/>
    <mergeCell ref="F171:G171"/>
    <mergeCell ref="F172:G172"/>
    <mergeCell ref="F173:G173"/>
    <mergeCell ref="F174:G174"/>
    <mergeCell ref="F176:G176"/>
    <mergeCell ref="F201:G201"/>
    <mergeCell ref="F178:G178"/>
    <mergeCell ref="F179:G179"/>
    <mergeCell ref="F180:G180"/>
    <mergeCell ref="F182:G182"/>
    <mergeCell ref="F183:G183"/>
    <mergeCell ref="F194:G194"/>
    <mergeCell ref="F195:G195"/>
    <mergeCell ref="F196:G196"/>
    <mergeCell ref="F197:G197"/>
    <mergeCell ref="F198:G198"/>
    <mergeCell ref="F200:G200"/>
    <mergeCell ref="F227:G227"/>
    <mergeCell ref="F202:G202"/>
    <mergeCell ref="F203:G203"/>
    <mergeCell ref="F204:G204"/>
    <mergeCell ref="F205:G205"/>
    <mergeCell ref="F206:G206"/>
    <mergeCell ref="F207:G207"/>
    <mergeCell ref="F221:G221"/>
    <mergeCell ref="F222:G222"/>
    <mergeCell ref="F223:G223"/>
    <mergeCell ref="F224:G224"/>
    <mergeCell ref="F225:G225"/>
    <mergeCell ref="F361:G361"/>
    <mergeCell ref="F228:G228"/>
    <mergeCell ref="F229:G229"/>
    <mergeCell ref="F230:G230"/>
    <mergeCell ref="F231:G231"/>
    <mergeCell ref="F233:G233"/>
    <mergeCell ref="F234:G234"/>
    <mergeCell ref="F236:G236"/>
    <mergeCell ref="F357:G357"/>
    <mergeCell ref="F358:G358"/>
    <mergeCell ref="F359:G359"/>
    <mergeCell ref="F360:G360"/>
    <mergeCell ref="F405:G405"/>
    <mergeCell ref="F363:G363"/>
    <mergeCell ref="F364:G364"/>
    <mergeCell ref="F365:G365"/>
    <mergeCell ref="F366:G366"/>
    <mergeCell ref="F367:G367"/>
    <mergeCell ref="F369:G369"/>
    <mergeCell ref="F370:G370"/>
    <mergeCell ref="F401:G401"/>
    <mergeCell ref="F402:G402"/>
    <mergeCell ref="F403:G403"/>
    <mergeCell ref="F404:G404"/>
    <mergeCell ref="F414:G414"/>
    <mergeCell ref="F407:G407"/>
    <mergeCell ref="F408:G408"/>
    <mergeCell ref="F409:G409"/>
    <mergeCell ref="F410:G410"/>
    <mergeCell ref="F411:G411"/>
    <mergeCell ref="F413:G413"/>
  </mergeCells>
  <conditionalFormatting sqref="F88:G88 F174:G174 F198:G198 F225:G225 F361:G361 F405:G405">
    <cfRule type="cellIs" dxfId="61" priority="83" operator="lessThan">
      <formula>$AB$4</formula>
    </cfRule>
    <cfRule type="cellIs" dxfId="60" priority="96" operator="between">
      <formula>$AB$4</formula>
      <formula>1</formula>
    </cfRule>
  </conditionalFormatting>
  <conditionalFormatting sqref="F94:G94 F180:G180 F204:G204 F231:G231 F367:G367 F411:G411">
    <cfRule type="cellIs" dxfId="59" priority="91" operator="equal">
      <formula>1</formula>
    </cfRule>
    <cfRule type="cellIs" dxfId="58" priority="92" operator="equal">
      <formula>1</formula>
    </cfRule>
    <cfRule type="cellIs" dxfId="57" priority="95" operator="lessThan">
      <formula>1</formula>
    </cfRule>
  </conditionalFormatting>
  <conditionalFormatting sqref="F97:G97 F183:G183 F207:G207 F234:G234 F370:G370 F414:G414">
    <cfRule type="cellIs" dxfId="56" priority="93" operator="equal">
      <formula>"Aprovado"</formula>
    </cfRule>
    <cfRule type="cellIs" dxfId="55" priority="94" operator="equal">
      <formula>"Reprovado"</formula>
    </cfRule>
  </conditionalFormatting>
  <conditionalFormatting sqref="F141:G141">
    <cfRule type="cellIs" dxfId="54" priority="87" operator="lessThan">
      <formula>1</formula>
    </cfRule>
    <cfRule type="cellIs" dxfId="53" priority="88" operator="between">
      <formula>$AB$4</formula>
      <formula>1</formula>
    </cfRule>
  </conditionalFormatting>
  <conditionalFormatting sqref="F144:G144 F160:G160">
    <cfRule type="cellIs" dxfId="52" priority="89" operator="equal">
      <formula>"Reprovado"</formula>
    </cfRule>
    <cfRule type="cellIs" dxfId="51" priority="90" operator="equal">
      <formula>"Aprovado"</formula>
    </cfRule>
  </conditionalFormatting>
  <conditionalFormatting sqref="F157:G157">
    <cfRule type="cellIs" dxfId="50" priority="84" operator="lessThan">
      <formula>1</formula>
    </cfRule>
    <cfRule type="cellIs" dxfId="49" priority="85" operator="between">
      <formula>$AB$4</formula>
      <formula>1</formula>
    </cfRule>
  </conditionalFormatting>
  <conditionalFormatting sqref="F375:H380">
    <cfRule type="cellIs" dxfId="48" priority="49" stopIfTrue="1" operator="equal">
      <formula>"nc"</formula>
    </cfRule>
  </conditionalFormatting>
  <conditionalFormatting sqref="F382:H383">
    <cfRule type="cellIs" dxfId="47" priority="47" stopIfTrue="1" operator="equal">
      <formula>"nc"</formula>
    </cfRule>
  </conditionalFormatting>
  <conditionalFormatting sqref="F385:H387">
    <cfRule type="cellIs" dxfId="46" priority="41" stopIfTrue="1" operator="equal">
      <formula>"nc"</formula>
    </cfRule>
  </conditionalFormatting>
  <conditionalFormatting sqref="F389:H397">
    <cfRule type="cellIs" dxfId="45" priority="23" stopIfTrue="1" operator="equal">
      <formula>"nc"</formula>
    </cfRule>
  </conditionalFormatting>
  <conditionalFormatting sqref="F419:H423">
    <cfRule type="cellIs" dxfId="44" priority="16" stopIfTrue="1" operator="equal">
      <formula>"nc"</formula>
    </cfRule>
  </conditionalFormatting>
  <conditionalFormatting sqref="F425:H434">
    <cfRule type="cellIs" dxfId="43" priority="6" stopIfTrue="1" operator="equal">
      <formula>"nc"</formula>
    </cfRule>
  </conditionalFormatting>
  <conditionalFormatting sqref="F436:H440">
    <cfRule type="cellIs" dxfId="42" priority="1" stopIfTrue="1" operator="equal">
      <formula>"nc"</formula>
    </cfRule>
  </conditionalFormatting>
  <conditionalFormatting sqref="H211:H212">
    <cfRule type="cellIs" dxfId="41" priority="62" operator="equal">
      <formula>"NA"</formula>
    </cfRule>
  </conditionalFormatting>
  <conditionalFormatting sqref="H249:H256">
    <cfRule type="cellIs" dxfId="40" priority="54" operator="equal">
      <formula>"NA"</formula>
    </cfRule>
  </conditionalFormatting>
  <conditionalFormatting sqref="H375:H380 H382:H383 H101:H130 H148:H149 H164:H166 H187:H190 H240:H244 H246:H247 H258:H279 H281 H283 H285:H286 H288:H303 H305:H306 H308:H311 H313:H314 H316:H317 H319:H323 H325:H327 H329:H332 H334:H353">
    <cfRule type="cellIs" dxfId="39" priority="86" operator="equal">
      <formula>"NA"</formula>
    </cfRule>
  </conditionalFormatting>
  <conditionalFormatting sqref="H385:H387">
    <cfRule type="cellIs" dxfId="38" priority="42" operator="equal">
      <formula>"NA"</formula>
    </cfRule>
  </conditionalFormatting>
  <conditionalFormatting sqref="H389:H397">
    <cfRule type="cellIs" dxfId="37" priority="24" operator="equal">
      <formula>"NA"</formula>
    </cfRule>
  </conditionalFormatting>
  <conditionalFormatting sqref="H416">
    <cfRule type="cellIs" dxfId="36" priority="97" stopIfTrue="1" operator="equal">
      <formula>"nc"</formula>
    </cfRule>
  </conditionalFormatting>
  <conditionalFormatting sqref="H419:H423 H425:H434 H436:H440">
    <cfRule type="cellIs" dxfId="35" priority="77" operator="equal">
      <formula>"NA"</formula>
    </cfRule>
  </conditionalFormatting>
  <conditionalFormatting sqref="I61:I69">
    <cfRule type="cellIs" dxfId="34" priority="81" operator="equal">
      <formula>"Reprovado"</formula>
    </cfRule>
    <cfRule type="cellIs" dxfId="33" priority="82" operator="equal">
      <formula>"Aprovado"</formula>
    </cfRule>
  </conditionalFormatting>
  <conditionalFormatting sqref="I70">
    <cfRule type="cellIs" dxfId="32" priority="79" operator="equal">
      <formula>"REPROVADO"</formula>
    </cfRule>
    <cfRule type="cellIs" dxfId="31" priority="80" operator="equal">
      <formula>"APROVADO"</formula>
    </cfRule>
  </conditionalFormatting>
  <dataValidations count="18">
    <dataValidation type="whole" allowBlank="1" showInputMessage="1" showErrorMessage="1" sqref="I10" xr:uid="{B1ED10C4-9923-4DE4-A035-9C12EB725F12}">
      <formula1>0</formula1>
      <formula2>99999999999999</formula2>
    </dataValidation>
    <dataValidation type="whole" operator="greaterThan" allowBlank="1" showInputMessage="1" showErrorMessage="1" errorTitle="Total de empregados autônomos" error="Campo Obrigatoriamente númerico!!" sqref="I48" xr:uid="{9FE3D97D-8DD9-43C9-BCE6-EF2048B24CCC}">
      <formula1>-1</formula1>
    </dataValidation>
    <dataValidation type="whole" operator="greaterThan" allowBlank="1" showInputMessage="1" showErrorMessage="1" errorTitle="Total de empregados safra" error="Campo Obrigatoriamente númerico!!" sqref="I47" xr:uid="{E05D6FA9-BBB6-4017-85EF-ADCE495DD14F}">
      <formula1>-1</formula1>
    </dataValidation>
    <dataValidation type="whole" operator="greaterThan" allowBlank="1" showInputMessage="1" showErrorMessage="1" errorTitle="Total de empregados experiência" error="Campo Obrigatoriamente númerico!!" sqref="I46" xr:uid="{08BA86A3-5FD5-4180-81F3-CACBBBB908C7}">
      <formula1>-1</formula1>
    </dataValidation>
    <dataValidation type="whole" operator="greaterThan" allowBlank="1" showInputMessage="1" showErrorMessage="1" errorTitle="Total de empr. inderteminados" error="Campo Obrigatoriamente númerico!!" sqref="I45" xr:uid="{C4919C86-60D1-43C4-BA6D-AF2511B0B0A0}">
      <formula1>-1</formula1>
    </dataValidation>
    <dataValidation type="whole" operator="greaterThan" allowBlank="1" showInputMessage="1" showErrorMessage="1" errorTitle="Total de empregados deficientes " error="Campo Obrigatoriamente númerico!!" sqref="I44" xr:uid="{15A89B3B-42F4-4B17-A90A-98A841263318}">
      <formula1>-1</formula1>
    </dataValidation>
    <dataValidation type="whole" operator="greaterThan" allowBlank="1" showInputMessage="1" showErrorMessage="1" errorTitle="Total de empregados aprendizes" error="Campo Obrigatoriamente númerico!!" sqref="I43" xr:uid="{57A6A154-4F0F-4DFD-8E81-36545C3CF0EA}">
      <formula1>-1</formula1>
    </dataValidation>
    <dataValidation type="whole" operator="greaterThan" allowBlank="1" showInputMessage="1" showErrorMessage="1" errorTitle="Total de empregados menores" error="Campo Obrigatoriamente númerico!!" sqref="I42" xr:uid="{4D50B86E-920A-490C-9410-990ADEB4BB43}">
      <formula1>-1</formula1>
    </dataValidation>
    <dataValidation type="whole" operator="greaterThan" allowBlank="1" showInputMessage="1" showErrorMessage="1" errorTitle="Total de empregados mulheres" error="Campo Obrigatoriamente númerico!!" sqref="I41" xr:uid="{8054F658-08B2-445F-9494-1ECC64200F7D}">
      <formula1>-1</formula1>
    </dataValidation>
    <dataValidation type="whole" operator="greaterThan" allowBlank="1" showInputMessage="1" showErrorMessage="1" errorTitle="Total de empregados homens" error="Campo Obrigatoriamente númerico!!" sqref="I40" xr:uid="{AAC15CD3-2C9B-48DA-A460-E762C5DDA593}">
      <formula1>-1</formula1>
    </dataValidation>
    <dataValidation type="whole" operator="greaterThan" allowBlank="1" showInputMessage="1" showErrorMessage="1" errorTitle="Total de empregados" error="Campo Obrigatoriamente númerico!!" sqref="I39" xr:uid="{1D016A4F-9AB1-4769-8AC7-FF189DB60643}">
      <formula1>-1</formula1>
    </dataValidation>
    <dataValidation type="date" allowBlank="1" showInputMessage="1" showErrorMessage="1" errorTitle="Previsão para inicio da colheita" error="Data fora da Safra!!" sqref="I37" xr:uid="{C85C2884-4632-4BA8-8ED0-32375638E9D6}">
      <formula1>I36</formula1>
      <formula2>117974</formula2>
    </dataValidation>
    <dataValidation type="date" allowBlank="1" showInputMessage="1" showErrorMessage="1" errorTitle="Previsão para o início da safra" error="Data fora da Safra!!" sqref="I36" xr:uid="{027E14E0-0E91-4B52-9B89-A08158A1D1C7}">
      <formula1>29221</formula1>
      <formula2>117974</formula2>
    </dataValidation>
    <dataValidation type="whole" operator="greaterThan" allowBlank="1" showInputMessage="1" showErrorMessage="1" errorTitle="Previsão de área plantada" error="Campo obrigatoriamente númerico !!" sqref="I35" xr:uid="{CCE60255-7958-4B6E-B728-4A32D5B11E0C}">
      <formula1>0</formula1>
    </dataValidation>
    <dataValidation type="whole" operator="greaterThan" allowBlank="1" showInputMessage="1" showErrorMessage="1" errorTitle="Total de empr. entrevistados" error="Campo Obrigatoriamente númerico!!" sqref="I49" xr:uid="{786AFF71-C611-4394-AC96-5F75ECAA4B5C}">
      <formula1>-1</formula1>
    </dataValidation>
    <dataValidation type="date" allowBlank="1" showInputMessage="1" showErrorMessage="1" errorTitle="Previsão para término da safra" error="Data fora da Safra!!" sqref="I38" xr:uid="{33BE6925-498D-4830-B345-4EE54540FE84}">
      <formula1>I37</formula1>
      <formula2>117974</formula2>
    </dataValidation>
    <dataValidation type="whole" operator="greaterThan" allowBlank="1" showInputMessage="1" showErrorMessage="1" errorTitle="Área total da unidade produtiva" error="Campo obrigatoriamente númerico !!" sqref="I34" xr:uid="{209AA1E0-5F2A-4EC9-A235-CBD207628BC4}">
      <formula1>0</formula1>
    </dataValidation>
    <dataValidation type="whole" operator="greaterThan" allowBlank="1" showInputMessage="1" showErrorMessage="1" errorTitle="Número do Processo" error="Campo obrigatoriamente númerico!!" sqref="I7" xr:uid="{2166A41A-89C0-4793-A921-63771E697F7C}">
      <formula1>0</formula1>
    </dataValidation>
  </dataValidations>
  <hyperlinks>
    <hyperlink ref="C150" location="'Lista VDP'!B59" display="VOLTAR AO TOPO &gt;&gt;" xr:uid="{D183F11B-D5B3-437F-BEC0-6BE0F6054C8D}"/>
    <hyperlink ref="C167" location="'Lista VDP'!B59" display="VOLTAR AO TOPO &gt;&gt;" xr:uid="{BF71B606-11B8-46EC-A1D5-AD0B24486B21}"/>
    <hyperlink ref="C218" location="'Lista VDP'!B59" display="VOLTAR AO TOPO &gt;&gt;" xr:uid="{CC0C26A7-0DBB-4BBC-858C-B3B54511521E}"/>
    <hyperlink ref="C354" location="'Lista VDP'!B59" display="VOLTAR AO TOPO &gt;&gt;" xr:uid="{94B3AAC1-A952-4305-A822-EDFF3C75ED71}"/>
    <hyperlink ref="C398" location="'Lista VDP'!B59" display="VOLTAR AO TOPO &gt;&gt;" xr:uid="{30A2025C-5682-49EF-8F50-AC5993927AD4}"/>
    <hyperlink ref="C441" location="'Lista VDP'!B59" display="VOLTAR AO TOPO &gt;&gt;" xr:uid="{FA3C664A-CF64-48A2-BEF7-849BD88164D2}"/>
    <hyperlink ref="C191" location="'Lista VDP'!B59" display="VOLTAR AO TOPO &gt;&gt;" xr:uid="{D5A04B1B-60ED-4892-8CF9-DACF0B397D35}"/>
    <hyperlink ref="C61" location="'Lista VDP'!B80" display="1. Contrato de Trabalho" xr:uid="{78ED75EC-CE79-4644-A761-19D520B9ACCF}"/>
    <hyperlink ref="C134" location="'Lista VDP'!B59" display="VOLTAR AO TOPO &gt;&gt;" xr:uid="{E0DA9C73-46B5-454F-AEDC-5B8754FDCB4D}"/>
  </hyperlinks>
  <pageMargins left="0.39370078740157483" right="0.39370078740157483" top="0.78740157480314965" bottom="0.78740157480314965" header="0.31496062992125984" footer="0.31496062992125984"/>
  <pageSetup paperSize="9" scale="70" orientation="landscape" horizontalDpi="4294967292" verticalDpi="4294967292" r:id="rId1"/>
  <rowBreaks count="1" manualBreakCount="1">
    <brk id="81" max="16383" man="1"/>
  </rowBreaks>
  <colBreaks count="1" manualBreakCount="1">
    <brk id="9" max="1048575" man="1"/>
  </colBreaks>
  <ignoredErrors>
    <ignoredError sqref="F101:I127"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42DEE66-4941-4891-8248-614291A967DF}">
          <x14:formula1>
            <xm:f>Configuracao!$F$3:$F$9</xm:f>
          </x14:formula1>
          <xm:sqref>I8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0C045-BBC2-46AB-A57C-2C16FF6D2DC2}">
  <dimension ref="A1:AC197"/>
  <sheetViews>
    <sheetView showGridLines="0" zoomScale="80" zoomScaleNormal="80" zoomScalePageLayoutView="150" workbookViewId="0">
      <selection activeCell="I14" sqref="I14"/>
    </sheetView>
  </sheetViews>
  <sheetFormatPr defaultColWidth="8.86328125" defaultRowHeight="12.75" x14ac:dyDescent="0.35"/>
  <cols>
    <col min="1" max="1" width="8.86328125" style="1"/>
    <col min="2" max="2" width="6.73046875" style="46" customWidth="1"/>
    <col min="3" max="3" width="75" style="3" customWidth="1"/>
    <col min="4" max="4" width="4.73046875" style="54" customWidth="1"/>
    <col min="5" max="5" width="7.1328125" style="98" bestFit="1" customWidth="1"/>
    <col min="6" max="6" width="10.265625" style="54" customWidth="1"/>
    <col min="7" max="7" width="7.73046875" style="54" customWidth="1"/>
    <col min="8" max="8" width="4.73046875" style="54" customWidth="1"/>
    <col min="9" max="9" width="32" style="8" customWidth="1"/>
    <col min="10" max="10" width="5" style="210" customWidth="1"/>
    <col min="11" max="11" width="6" style="1" customWidth="1"/>
    <col min="12" max="12" width="6.73046875" style="46" customWidth="1"/>
    <col min="13" max="13" width="75" style="3" customWidth="1"/>
    <col min="14" max="14" width="4.73046875" style="54" customWidth="1"/>
    <col min="15" max="15" width="7.1328125" style="98" bestFit="1" customWidth="1"/>
    <col min="16" max="16" width="10.265625" style="54" customWidth="1"/>
    <col min="17" max="17" width="7.73046875" style="54" customWidth="1"/>
    <col min="18" max="18" width="4.73046875" style="54" customWidth="1"/>
    <col min="19" max="19" width="32" style="8" customWidth="1"/>
    <col min="20" max="25" width="8.86328125" style="210" customWidth="1"/>
    <col min="26" max="27" width="8.86328125" style="9" customWidth="1"/>
    <col min="28" max="28" width="16.1328125" style="9" customWidth="1"/>
    <col min="29" max="29" width="8.86328125" style="9"/>
    <col min="30" max="16384" width="8.86328125" style="1"/>
  </cols>
  <sheetData>
    <row r="1" spans="2:29" x14ac:dyDescent="0.35">
      <c r="K1" s="222"/>
      <c r="U1" s="247"/>
    </row>
    <row r="2" spans="2:29" ht="22.9" x14ac:dyDescent="0.35">
      <c r="C2" s="251" t="s">
        <v>523</v>
      </c>
      <c r="K2" s="222"/>
      <c r="M2" s="251" t="s">
        <v>524</v>
      </c>
      <c r="U2" s="247"/>
    </row>
    <row r="3" spans="2:29" x14ac:dyDescent="0.35">
      <c r="K3" s="222"/>
      <c r="U3" s="247"/>
    </row>
    <row r="4" spans="2:29" x14ac:dyDescent="0.35">
      <c r="C4" s="113"/>
      <c r="K4" s="222"/>
      <c r="M4" s="113"/>
      <c r="U4" s="247"/>
    </row>
    <row r="5" spans="2:29" s="7" customFormat="1" ht="13.15" x14ac:dyDescent="0.45">
      <c r="B5" s="172"/>
      <c r="C5" s="57" t="s">
        <v>497</v>
      </c>
      <c r="E5" s="4"/>
      <c r="F5" s="4"/>
      <c r="G5" s="4"/>
      <c r="H5" s="54"/>
      <c r="I5" s="5"/>
      <c r="J5" s="211"/>
      <c r="K5" s="223"/>
      <c r="L5" s="172"/>
      <c r="M5" s="57" t="s">
        <v>497</v>
      </c>
      <c r="O5" s="4"/>
      <c r="P5" s="4"/>
      <c r="Q5" s="4"/>
      <c r="R5" s="54"/>
      <c r="S5" s="5"/>
      <c r="T5" s="211"/>
      <c r="U5" s="248"/>
      <c r="V5" s="211"/>
      <c r="W5" s="211"/>
      <c r="X5" s="211"/>
      <c r="Y5" s="211"/>
      <c r="Z5" s="6"/>
      <c r="AA5" s="6"/>
      <c r="AB5" s="6"/>
      <c r="AC5" s="6"/>
    </row>
    <row r="6" spans="2:29" s="7" customFormat="1" x14ac:dyDescent="0.45">
      <c r="B6" s="172"/>
      <c r="C6" s="27"/>
      <c r="D6" s="27"/>
      <c r="E6" s="54"/>
      <c r="F6" s="4"/>
      <c r="G6" s="4"/>
      <c r="H6" s="54"/>
      <c r="I6" s="5"/>
      <c r="J6" s="211"/>
      <c r="K6" s="223"/>
      <c r="L6" s="172"/>
      <c r="M6" s="27"/>
      <c r="N6" s="27"/>
      <c r="O6" s="54"/>
      <c r="P6" s="4"/>
      <c r="Q6" s="4"/>
      <c r="R6" s="54"/>
      <c r="S6" s="5"/>
      <c r="T6" s="211"/>
      <c r="U6" s="248"/>
      <c r="V6" s="211"/>
      <c r="W6" s="211"/>
      <c r="X6" s="211"/>
      <c r="Y6" s="211"/>
      <c r="Z6" s="6"/>
      <c r="AA6" s="6"/>
      <c r="AB6" s="6"/>
      <c r="AC6" s="6"/>
    </row>
    <row r="7" spans="2:29" x14ac:dyDescent="0.45">
      <c r="B7" s="1"/>
      <c r="C7" s="1"/>
      <c r="D7" s="1"/>
      <c r="E7" s="54"/>
      <c r="F7" s="59" t="s">
        <v>205</v>
      </c>
      <c r="G7" s="60"/>
      <c r="H7" s="1"/>
      <c r="I7" s="83"/>
      <c r="K7" s="222"/>
      <c r="L7" s="1"/>
      <c r="M7" s="1"/>
      <c r="N7" s="1"/>
      <c r="O7" s="54"/>
      <c r="P7" s="59" t="s">
        <v>205</v>
      </c>
      <c r="Q7" s="60"/>
      <c r="R7" s="1"/>
      <c r="S7" s="83"/>
      <c r="U7" s="247"/>
    </row>
    <row r="8" spans="2:29" ht="14.25" x14ac:dyDescent="0.45">
      <c r="B8" s="1"/>
      <c r="C8" s="62" t="s">
        <v>293</v>
      </c>
      <c r="D8" s="63"/>
      <c r="E8" s="95"/>
      <c r="F8" s="61" t="s">
        <v>33</v>
      </c>
      <c r="G8" s="61" t="s">
        <v>1</v>
      </c>
      <c r="H8" s="1"/>
      <c r="I8" s="125" t="s">
        <v>521</v>
      </c>
      <c r="J8"/>
      <c r="K8" s="222"/>
      <c r="L8" s="1"/>
      <c r="M8" s="62" t="s">
        <v>293</v>
      </c>
      <c r="N8" s="63"/>
      <c r="O8" s="95"/>
      <c r="P8" s="61" t="s">
        <v>33</v>
      </c>
      <c r="Q8" s="61" t="s">
        <v>1</v>
      </c>
      <c r="R8" s="1"/>
      <c r="S8" s="125" t="s">
        <v>522</v>
      </c>
      <c r="U8" s="247"/>
    </row>
    <row r="9" spans="2:29" s="7" customFormat="1" ht="14.25" x14ac:dyDescent="0.45">
      <c r="B9" s="172"/>
      <c r="C9" s="114" t="str">
        <f>'Lista VCP_BCI_2025'!C61</f>
        <v>1. CONTRATO DE TRABALHO</v>
      </c>
      <c r="D9" s="64"/>
      <c r="E9" s="110"/>
      <c r="F9" s="94">
        <f>'Lista VCP_BCI_2025'!F61</f>
        <v>30</v>
      </c>
      <c r="G9" s="94">
        <f>'Lista VCP_BCI_2025'!G61</f>
        <v>0</v>
      </c>
      <c r="H9" s="54"/>
      <c r="I9" s="126" t="str">
        <f>'Lista VCP_BCI_2025'!I61</f>
        <v>Reprovado</v>
      </c>
      <c r="J9"/>
      <c r="K9" s="223"/>
      <c r="L9" s="172"/>
      <c r="M9" s="114" t="str">
        <f>'Lista VCP_ABR_2025(nao_editar)'!C61</f>
        <v>1. CONTRATO DE TRABALHO</v>
      </c>
      <c r="N9" s="64"/>
      <c r="O9" s="110"/>
      <c r="P9" s="94">
        <f>'Lista VCP_ABR_2025(nao_editar)'!F61</f>
        <v>30</v>
      </c>
      <c r="Q9" s="94">
        <f>'Lista VCP_ABR_2025(nao_editar)'!G61</f>
        <v>0</v>
      </c>
      <c r="R9" s="54"/>
      <c r="S9" s="126" t="str">
        <f>'Lista VCP_ABR_2025(nao_editar)'!I61</f>
        <v>Reprovado</v>
      </c>
      <c r="T9" s="211"/>
      <c r="U9" s="248"/>
      <c r="V9" s="211"/>
      <c r="W9" s="211"/>
      <c r="X9" s="211"/>
      <c r="Y9" s="211"/>
      <c r="Z9" s="6"/>
      <c r="AA9" s="6"/>
      <c r="AB9" s="6"/>
      <c r="AC9" s="6"/>
    </row>
    <row r="10" spans="2:29" s="7" customFormat="1" ht="14.25" x14ac:dyDescent="0.45">
      <c r="B10" s="172"/>
      <c r="C10" s="114" t="str">
        <f>'Lista VCP_BCI_2025'!C62</f>
        <v>2. PROIBIÇÃO DE TRABALHO INFANTIL</v>
      </c>
      <c r="D10" s="64"/>
      <c r="E10" s="110"/>
      <c r="F10" s="94">
        <f>'Lista VCP_BCI_2025'!F62</f>
        <v>2</v>
      </c>
      <c r="G10" s="94">
        <f>'Lista VCP_BCI_2025'!G62</f>
        <v>0</v>
      </c>
      <c r="H10" s="54"/>
      <c r="I10" s="127" t="str">
        <f>'Lista VCP_BCI_2025'!I62</f>
        <v>Reprovado</v>
      </c>
      <c r="J10"/>
      <c r="K10" s="223"/>
      <c r="L10" s="172"/>
      <c r="M10" s="114" t="str">
        <f>'Lista VCP_ABR_2025(nao_editar)'!C62</f>
        <v>2. PROIBIÇÃO DE TRABALHO INFANTIL</v>
      </c>
      <c r="N10" s="64"/>
      <c r="O10" s="110"/>
      <c r="P10" s="94">
        <f>'Lista VCP_ABR_2025(nao_editar)'!F62</f>
        <v>2</v>
      </c>
      <c r="Q10" s="94">
        <f>'Lista VCP_ABR_2025(nao_editar)'!G62</f>
        <v>0</v>
      </c>
      <c r="R10" s="54"/>
      <c r="S10" s="127" t="str">
        <f>'Lista VCP_ABR_2025(nao_editar)'!I62</f>
        <v>Reprovado</v>
      </c>
      <c r="T10" s="211"/>
      <c r="U10" s="248"/>
      <c r="V10" s="211"/>
      <c r="W10" s="211"/>
      <c r="X10" s="211"/>
      <c r="Y10" s="211"/>
      <c r="Z10" s="6"/>
      <c r="AA10" s="6"/>
      <c r="AB10" s="6"/>
      <c r="AC10" s="6"/>
    </row>
    <row r="11" spans="2:29" s="7" customFormat="1" ht="14.25" x14ac:dyDescent="0.45">
      <c r="B11" s="172"/>
      <c r="C11" s="115" t="str">
        <f>'Lista VCP_BCI_2025'!C63</f>
        <v xml:space="preserve">3. PROIBIÇÃO DE TRABALHO ANÁLOGO AO ESCRAVO </v>
      </c>
      <c r="D11" s="64"/>
      <c r="E11" s="110"/>
      <c r="F11" s="94">
        <f>'Lista VCP_BCI_2025'!F63</f>
        <v>3</v>
      </c>
      <c r="G11" s="94">
        <f>'Lista VCP_BCI_2025'!G63</f>
        <v>0</v>
      </c>
      <c r="H11" s="54"/>
      <c r="I11" s="127" t="str">
        <f>'Lista VCP_BCI_2025'!I63</f>
        <v>Reprovado</v>
      </c>
      <c r="J11"/>
      <c r="K11" s="223"/>
      <c r="L11" s="172"/>
      <c r="M11" s="114" t="str">
        <f>'Lista VCP_ABR_2025(nao_editar)'!C63</f>
        <v xml:space="preserve">3. PROIBIÇÃO DE TRABALHO ANÁLOGO AO ESCRAVO </v>
      </c>
      <c r="N11" s="64"/>
      <c r="O11" s="110"/>
      <c r="P11" s="94">
        <f>'Lista VCP_ABR_2025(nao_editar)'!F63</f>
        <v>3</v>
      </c>
      <c r="Q11" s="94">
        <f>'Lista VCP_ABR_2025(nao_editar)'!G63</f>
        <v>0</v>
      </c>
      <c r="R11" s="54"/>
      <c r="S11" s="127" t="str">
        <f>'Lista VCP_ABR_2025(nao_editar)'!I63</f>
        <v>Reprovado</v>
      </c>
      <c r="T11" s="211"/>
      <c r="U11" s="248"/>
      <c r="V11" s="211"/>
      <c r="W11" s="211"/>
      <c r="X11" s="211"/>
      <c r="Y11" s="211"/>
      <c r="Z11" s="6"/>
      <c r="AA11" s="6"/>
      <c r="AB11" s="6"/>
      <c r="AC11" s="6"/>
    </row>
    <row r="12" spans="2:29" s="107" customFormat="1" ht="14.25" x14ac:dyDescent="0.45">
      <c r="B12" s="173"/>
      <c r="C12" s="116" t="str">
        <f>'Lista VCP_BCI_2025'!C64</f>
        <v>4. LIBERDADE DE ASSOCIAÇÃO SINDICAL</v>
      </c>
      <c r="D12" s="103"/>
      <c r="E12" s="104"/>
      <c r="F12" s="108">
        <f>'Lista VCP_BCI_2025'!F64</f>
        <v>4</v>
      </c>
      <c r="G12" s="105">
        <f>'Lista VCP_BCI_2025'!G64</f>
        <v>0</v>
      </c>
      <c r="H12" s="106"/>
      <c r="I12" s="128" t="str">
        <f>'Lista VCP_BCI_2025'!I64</f>
        <v>Reprovado</v>
      </c>
      <c r="J12"/>
      <c r="K12" s="223"/>
      <c r="L12" s="173"/>
      <c r="M12" s="114" t="str">
        <f>'Lista VCP_ABR_2025(nao_editar)'!C64</f>
        <v>4. LIBERDADE DE ASSOCIAÇÃO SINDICAL</v>
      </c>
      <c r="N12" s="103"/>
      <c r="O12" s="104"/>
      <c r="P12" s="108">
        <f>'Lista VCP_ABR_2025(nao_editar)'!F64</f>
        <v>4</v>
      </c>
      <c r="Q12" s="105">
        <f>'Lista VCP_ABR_2025(nao_editar)'!G64</f>
        <v>0</v>
      </c>
      <c r="R12" s="106"/>
      <c r="S12" s="128" t="str">
        <f>'Lista VCP_ABR_2025(nao_editar)'!I64</f>
        <v>Reprovado</v>
      </c>
      <c r="T12" s="212"/>
      <c r="U12" s="249"/>
      <c r="V12" s="212"/>
      <c r="W12" s="212"/>
      <c r="X12" s="212"/>
      <c r="Y12" s="212"/>
      <c r="Z12" s="109"/>
      <c r="AA12" s="109"/>
      <c r="AB12" s="109"/>
      <c r="AC12" s="109"/>
    </row>
    <row r="13" spans="2:29" s="7" customFormat="1" ht="14.25" x14ac:dyDescent="0.45">
      <c r="B13" s="172"/>
      <c r="C13" s="114" t="str">
        <f>'Lista VCP_BCI_2025'!C65</f>
        <v xml:space="preserve">5. PROIBIÇÃO DE DISCRIMINAÇÃO DE PESSOAS </v>
      </c>
      <c r="D13" s="64"/>
      <c r="E13" s="110"/>
      <c r="F13" s="94">
        <f>'Lista VCP_BCI_2025'!F65</f>
        <v>7</v>
      </c>
      <c r="G13" s="94">
        <f>'Lista VCP_BCI_2025'!G65</f>
        <v>0</v>
      </c>
      <c r="H13" s="54"/>
      <c r="I13" s="126" t="str">
        <f>'Lista VCP_BCI_2025'!I65</f>
        <v>Reprovado</v>
      </c>
      <c r="J13"/>
      <c r="K13" s="223"/>
      <c r="L13" s="172"/>
      <c r="M13" s="114" t="str">
        <f>'Lista VCP_ABR_2025(nao_editar)'!C65</f>
        <v xml:space="preserve">5. PROIBIÇÃO DE DISCRIMINAÇÃO DE PESSOAS </v>
      </c>
      <c r="N13" s="64"/>
      <c r="O13" s="110"/>
      <c r="P13" s="94">
        <f>'Lista VCP_ABR_2025(nao_editar)'!F65</f>
        <v>2</v>
      </c>
      <c r="Q13" s="94">
        <f>'Lista VCP_ABR_2025(nao_editar)'!G65</f>
        <v>0</v>
      </c>
      <c r="R13" s="54"/>
      <c r="S13" s="126" t="str">
        <f>'Lista VCP_ABR_2025(nao_editar)'!I65</f>
        <v>Reprovado</v>
      </c>
      <c r="T13" s="211"/>
      <c r="U13" s="248"/>
      <c r="V13" s="211"/>
      <c r="W13" s="211"/>
      <c r="X13" s="211"/>
      <c r="Y13" s="211"/>
      <c r="Z13" s="6"/>
      <c r="AA13" s="6"/>
      <c r="AB13" s="6"/>
      <c r="AC13" s="6"/>
    </row>
    <row r="14" spans="2:29" s="7" customFormat="1" ht="14.25" x14ac:dyDescent="0.45">
      <c r="B14" s="172"/>
      <c r="C14" s="114" t="str">
        <f>'Lista VCP_BCI_2025'!C66</f>
        <v xml:space="preserve">6. SEGURANÇA, SAÚDE OCUPACIONAL E MEIO AMBIENTE DO TRABALHO </v>
      </c>
      <c r="D14" s="64"/>
      <c r="E14" s="110"/>
      <c r="F14" s="94">
        <f>'Lista VCP_BCI_2025'!F66</f>
        <v>100</v>
      </c>
      <c r="G14" s="94">
        <f>'Lista VCP_BCI_2025'!G66</f>
        <v>0</v>
      </c>
      <c r="H14" s="54"/>
      <c r="I14" s="126" t="str">
        <f>'Lista VCP_BCI_2025'!I66</f>
        <v>Reprovado</v>
      </c>
      <c r="J14"/>
      <c r="K14" s="223"/>
      <c r="L14" s="172"/>
      <c r="M14" s="114" t="str">
        <f>'Lista VCP_ABR_2025(nao_editar)'!C66</f>
        <v xml:space="preserve">6. SEGURANÇA, SAÚDE OCUPACIONAL E MEIO AMBIENTE DO TRABALHO </v>
      </c>
      <c r="N14" s="64"/>
      <c r="O14" s="110"/>
      <c r="P14" s="94">
        <f>'Lista VCP_ABR_2025(nao_editar)'!F66</f>
        <v>99</v>
      </c>
      <c r="Q14" s="94">
        <f>'Lista VCP_ABR_2025(nao_editar)'!G66</f>
        <v>0</v>
      </c>
      <c r="R14" s="54"/>
      <c r="S14" s="126" t="str">
        <f>'Lista VCP_ABR_2025(nao_editar)'!I66</f>
        <v>Reprovado</v>
      </c>
      <c r="T14" s="211"/>
      <c r="U14" s="248"/>
      <c r="V14" s="211"/>
      <c r="W14" s="211"/>
      <c r="X14" s="211"/>
      <c r="Y14" s="211"/>
      <c r="Z14" s="6"/>
      <c r="AA14" s="6"/>
      <c r="AB14" s="6"/>
      <c r="AC14" s="6"/>
    </row>
    <row r="15" spans="2:29" s="7" customFormat="1" ht="14.25" x14ac:dyDescent="0.45">
      <c r="B15" s="172"/>
      <c r="C15" s="207" t="str">
        <f>'Lista VCP_BCI_2025'!C67</f>
        <v>7. DESEMPENHO AMBIENTAL</v>
      </c>
      <c r="D15" s="64"/>
      <c r="E15" s="110"/>
      <c r="F15" s="94">
        <f>'Lista VCP_BCI_2025'!F67</f>
        <v>22</v>
      </c>
      <c r="G15" s="94">
        <f>'Lista VCP_BCI_2025'!G67</f>
        <v>0</v>
      </c>
      <c r="H15" s="54"/>
      <c r="I15" s="126" t="str">
        <f>'Lista VCP_BCI_2025'!I67</f>
        <v>Reprovado</v>
      </c>
      <c r="J15"/>
      <c r="K15" s="223"/>
      <c r="L15" s="172"/>
      <c r="M15" s="114" t="str">
        <f>'Lista VCP_ABR_2025(nao_editar)'!C67</f>
        <v>7. DESEMPENHO AMBIENTAL</v>
      </c>
      <c r="N15" s="64"/>
      <c r="O15" s="110"/>
      <c r="P15" s="94">
        <f>'Lista VCP_ABR_2025(nao_editar)'!F67</f>
        <v>20</v>
      </c>
      <c r="Q15" s="94">
        <f>'Lista VCP_ABR_2025(nao_editar)'!G67</f>
        <v>0</v>
      </c>
      <c r="R15" s="54"/>
      <c r="S15" s="126" t="str">
        <f>'Lista VCP_ABR_2025(nao_editar)'!I67</f>
        <v>Reprovado</v>
      </c>
      <c r="T15" s="211"/>
      <c r="U15" s="248"/>
      <c r="V15" s="211"/>
      <c r="W15" s="211"/>
      <c r="X15" s="211"/>
      <c r="Y15" s="211"/>
      <c r="Z15" s="6"/>
      <c r="AA15" s="6"/>
      <c r="AB15" s="6"/>
      <c r="AC15" s="6"/>
    </row>
    <row r="16" spans="2:29" s="7" customFormat="1" ht="14.25" x14ac:dyDescent="0.45">
      <c r="B16" s="172"/>
      <c r="C16" s="207" t="str">
        <f>'Lista VCP_BCI_2025'!C68</f>
        <v>8. BOAS PRÁTICAS AGRÍCOLAS</v>
      </c>
      <c r="D16" s="64"/>
      <c r="E16" s="110"/>
      <c r="F16" s="94">
        <f>'Lista VCP_BCI_2025'!F68</f>
        <v>24</v>
      </c>
      <c r="G16" s="94">
        <f>'Lista VCP_BCI_2025'!G68</f>
        <v>0</v>
      </c>
      <c r="H16" s="54"/>
      <c r="I16" s="126" t="str">
        <f>'Lista VCP_BCI_2025'!I68</f>
        <v>Reprovado</v>
      </c>
      <c r="J16"/>
      <c r="K16" s="223"/>
      <c r="L16" s="172"/>
      <c r="M16" s="114" t="str">
        <f>'Lista VCP_ABR_2025(nao_editar)'!C68</f>
        <v>8. BOAS PRÁTICAS AGRÍCOLAS</v>
      </c>
      <c r="N16" s="64"/>
      <c r="O16" s="110"/>
      <c r="P16" s="94">
        <f>'Lista VCP_ABR_2025(nao_editar)'!F68</f>
        <v>20</v>
      </c>
      <c r="Q16" s="94">
        <f>'Lista VCP_ABR_2025(nao_editar)'!G68</f>
        <v>0</v>
      </c>
      <c r="R16" s="54"/>
      <c r="S16" s="126" t="str">
        <f>'Lista VCP_ABR_2025(nao_editar)'!I68</f>
        <v>Reprovado</v>
      </c>
      <c r="T16" s="211"/>
      <c r="U16" s="248"/>
      <c r="V16" s="211"/>
      <c r="W16" s="211"/>
      <c r="X16" s="211"/>
      <c r="Y16" s="211"/>
      <c r="Z16" s="6"/>
      <c r="AA16" s="6"/>
      <c r="AB16" s="6"/>
      <c r="AC16" s="6"/>
    </row>
    <row r="17" spans="2:29" s="7" customFormat="1" ht="14.25" x14ac:dyDescent="0.45">
      <c r="B17" s="172"/>
      <c r="C17" s="207" t="str">
        <f>'Lista VCP_BCI_2025'!C69</f>
        <v xml:space="preserve">9. GESTÃO DA UNIDADE </v>
      </c>
      <c r="D17" s="64"/>
      <c r="E17" s="110"/>
      <c r="F17" s="94">
        <f>'Lista VCP_BCI_2025'!F69</f>
        <v>5</v>
      </c>
      <c r="G17" s="94">
        <f>'Lista VCP_BCI_2025'!G69</f>
        <v>0</v>
      </c>
      <c r="H17" s="54"/>
      <c r="I17" s="126" t="str">
        <f>'Lista VCP_BCI_2025'!I69</f>
        <v>Reprovado</v>
      </c>
      <c r="J17"/>
      <c r="K17" s="223"/>
      <c r="L17" s="172"/>
      <c r="M17" s="114"/>
      <c r="N17" s="64"/>
      <c r="O17" s="110"/>
      <c r="P17" s="94"/>
      <c r="Q17" s="94"/>
      <c r="R17" s="54"/>
      <c r="S17" s="126"/>
      <c r="T17" s="211"/>
      <c r="U17" s="248"/>
      <c r="V17" s="211"/>
      <c r="W17" s="211"/>
      <c r="X17" s="211"/>
      <c r="Y17" s="211"/>
      <c r="Z17" s="6"/>
      <c r="AA17" s="6"/>
      <c r="AB17" s="6"/>
      <c r="AC17" s="6"/>
    </row>
    <row r="18" spans="2:29" s="7" customFormat="1" ht="14.25" x14ac:dyDescent="0.45">
      <c r="B18" s="172"/>
      <c r="C18" s="129" t="s">
        <v>273</v>
      </c>
      <c r="D18" s="130"/>
      <c r="E18" s="131"/>
      <c r="F18" s="132">
        <f>SUM(F9:F17)</f>
        <v>197</v>
      </c>
      <c r="G18" s="132">
        <f>SUM(G9:G17)</f>
        <v>0</v>
      </c>
      <c r="H18" s="54"/>
      <c r="I18" s="133" t="str">
        <f>'Lista VCP_BCI_2025'!I70</f>
        <v>REPROVADO</v>
      </c>
      <c r="J18"/>
      <c r="K18" s="223"/>
      <c r="L18" s="172"/>
      <c r="M18" s="129" t="s">
        <v>273</v>
      </c>
      <c r="N18" s="130"/>
      <c r="O18" s="131"/>
      <c r="P18" s="132">
        <f>SUM(P9:P17)</f>
        <v>180</v>
      </c>
      <c r="Q18" s="132">
        <f>SUM(Q9:Q17)</f>
        <v>0</v>
      </c>
      <c r="R18" s="54"/>
      <c r="S18" s="133" t="str">
        <f>'Lista VCP_ABR_2025(nao_editar)'!I70</f>
        <v>REPROVADO</v>
      </c>
      <c r="T18" s="211"/>
      <c r="U18" s="248"/>
      <c r="V18" s="211"/>
      <c r="W18" s="211"/>
      <c r="X18" s="211"/>
      <c r="Y18" s="211"/>
      <c r="Z18" s="6"/>
      <c r="AA18" s="6"/>
      <c r="AB18" s="6"/>
      <c r="AC18" s="6"/>
    </row>
    <row r="19" spans="2:29" s="7" customFormat="1" x14ac:dyDescent="0.45">
      <c r="B19" s="172"/>
      <c r="C19" s="27"/>
      <c r="D19" s="27"/>
      <c r="E19" s="54"/>
      <c r="F19" s="4"/>
      <c r="G19" s="4"/>
      <c r="H19" s="54"/>
      <c r="I19" s="6">
        <f>COUNTIF(I9:I16,"Aprovado")</f>
        <v>0</v>
      </c>
      <c r="J19" s="211"/>
      <c r="K19" s="223"/>
      <c r="L19" s="172"/>
      <c r="M19" s="27"/>
      <c r="N19" s="27"/>
      <c r="O19" s="54"/>
      <c r="P19" s="4"/>
      <c r="Q19" s="4"/>
      <c r="R19" s="54"/>
      <c r="S19" s="6">
        <f>COUNTIF(S9:S16,"Aprovado")</f>
        <v>0</v>
      </c>
      <c r="T19" s="211"/>
      <c r="U19" s="248"/>
      <c r="V19" s="211"/>
      <c r="W19" s="211"/>
      <c r="X19" s="211"/>
      <c r="Y19" s="211"/>
      <c r="Z19" s="6"/>
      <c r="AA19" s="6"/>
      <c r="AB19" s="6"/>
      <c r="AC19" s="6"/>
    </row>
    <row r="20" spans="2:29" ht="14.25" x14ac:dyDescent="0.45">
      <c r="B20" s="174"/>
      <c r="C20" s="89" t="s">
        <v>274</v>
      </c>
      <c r="D20" s="117"/>
      <c r="E20" s="118"/>
      <c r="F20" s="279">
        <f>'Lista VCP_BCI_2025'!F72</f>
        <v>197</v>
      </c>
      <c r="G20" s="280"/>
      <c r="H20" s="1"/>
      <c r="I20" s="1"/>
      <c r="J20"/>
      <c r="K20" s="222"/>
      <c r="L20" s="174"/>
      <c r="M20" s="89" t="s">
        <v>274</v>
      </c>
      <c r="N20" s="117"/>
      <c r="O20" s="118"/>
      <c r="P20" s="279">
        <f>'Lista VCP_ABR_2025(nao_editar)'!F72</f>
        <v>180</v>
      </c>
      <c r="Q20" s="280"/>
      <c r="R20" s="1"/>
      <c r="S20" s="1"/>
      <c r="U20" s="247"/>
    </row>
    <row r="21" spans="2:29" ht="14.25" x14ac:dyDescent="0.45">
      <c r="B21" s="174"/>
      <c r="C21" s="90" t="s">
        <v>210</v>
      </c>
      <c r="D21" s="117"/>
      <c r="E21" s="118"/>
      <c r="F21" s="279">
        <f ca="1">'Lista VCP_BCI_2025'!F73</f>
        <v>0</v>
      </c>
      <c r="G21" s="280"/>
      <c r="H21" s="1"/>
      <c r="I21" s="7"/>
      <c r="J21"/>
      <c r="K21" s="222"/>
      <c r="L21" s="174"/>
      <c r="M21" s="90" t="s">
        <v>210</v>
      </c>
      <c r="N21" s="117"/>
      <c r="O21" s="118"/>
      <c r="P21" s="279">
        <f>'Lista VCP_ABR_2025(nao_editar)'!F73</f>
        <v>0</v>
      </c>
      <c r="Q21" s="280"/>
      <c r="R21" s="1"/>
      <c r="S21" s="7"/>
      <c r="U21" s="247"/>
    </row>
    <row r="22" spans="2:29" ht="14.25" x14ac:dyDescent="0.45">
      <c r="B22" s="174"/>
      <c r="C22" s="91" t="s">
        <v>211</v>
      </c>
      <c r="D22" s="117"/>
      <c r="E22" s="118"/>
      <c r="F22" s="279">
        <f ca="1">'Lista VCP_BCI_2025'!F74</f>
        <v>197</v>
      </c>
      <c r="G22" s="280"/>
      <c r="H22" s="28"/>
      <c r="J22"/>
      <c r="K22" s="222"/>
      <c r="L22" s="174"/>
      <c r="M22" s="91" t="s">
        <v>211</v>
      </c>
      <c r="N22" s="117"/>
      <c r="O22" s="118"/>
      <c r="P22" s="279">
        <f>'Lista VCP_ABR_2025(nao_editar)'!F74</f>
        <v>180</v>
      </c>
      <c r="Q22" s="280"/>
      <c r="R22" s="28"/>
      <c r="U22" s="247"/>
    </row>
    <row r="23" spans="2:29" ht="13.5" x14ac:dyDescent="0.35">
      <c r="C23" s="91" t="s">
        <v>525</v>
      </c>
      <c r="D23" s="117"/>
      <c r="E23" s="118"/>
      <c r="F23" s="279">
        <f>F37+F50+F63+F74+F98+F116+F134+F152+F171</f>
        <v>97</v>
      </c>
      <c r="G23" s="280"/>
      <c r="K23" s="222"/>
      <c r="M23" s="91" t="s">
        <v>525</v>
      </c>
      <c r="N23" s="117"/>
      <c r="O23" s="118"/>
      <c r="P23" s="279">
        <f>P37+P50+P63+P74+P98+P116+P134+P152</f>
        <v>75</v>
      </c>
      <c r="Q23" s="280"/>
      <c r="U23" s="247"/>
    </row>
    <row r="24" spans="2:29" x14ac:dyDescent="0.45">
      <c r="B24" s="1" t="s">
        <v>32</v>
      </c>
      <c r="C24" s="1"/>
      <c r="D24" s="1"/>
      <c r="E24" s="54"/>
      <c r="F24" s="1"/>
      <c r="G24" s="1"/>
      <c r="H24" s="1"/>
      <c r="K24" s="222"/>
      <c r="L24" s="1" t="s">
        <v>32</v>
      </c>
      <c r="M24" s="1"/>
      <c r="N24" s="1"/>
      <c r="O24" s="54"/>
      <c r="P24" s="1"/>
      <c r="Q24" s="1"/>
      <c r="R24" s="1"/>
      <c r="U24" s="247"/>
    </row>
    <row r="25" spans="2:29" x14ac:dyDescent="0.45">
      <c r="B25" s="1" t="s">
        <v>313</v>
      </c>
      <c r="C25" s="1"/>
      <c r="D25" s="1"/>
      <c r="E25" s="54"/>
      <c r="F25" s="1"/>
      <c r="G25" s="1"/>
      <c r="H25" s="1"/>
      <c r="K25" s="222"/>
      <c r="L25" s="1" t="s">
        <v>313</v>
      </c>
      <c r="M25" s="1"/>
      <c r="N25" s="1"/>
      <c r="O25" s="54"/>
      <c r="P25" s="1"/>
      <c r="Q25" s="1"/>
      <c r="R25" s="1"/>
      <c r="U25" s="247"/>
    </row>
    <row r="26" spans="2:29" x14ac:dyDescent="0.45">
      <c r="B26" s="1" t="s">
        <v>314</v>
      </c>
      <c r="C26" s="28"/>
      <c r="D26" s="28"/>
      <c r="E26" s="54"/>
      <c r="F26" s="28"/>
      <c r="G26" s="28"/>
      <c r="H26" s="28"/>
      <c r="K26" s="222"/>
      <c r="L26" s="1" t="s">
        <v>314</v>
      </c>
      <c r="M26" s="28"/>
      <c r="N26" s="28"/>
      <c r="O26" s="54"/>
      <c r="P26" s="28"/>
      <c r="Q26" s="28"/>
      <c r="R26" s="28"/>
      <c r="U26" s="247"/>
    </row>
    <row r="27" spans="2:29" x14ac:dyDescent="0.45">
      <c r="B27" s="7" t="s">
        <v>31</v>
      </c>
      <c r="C27" s="7"/>
      <c r="D27" s="7"/>
      <c r="E27" s="4"/>
      <c r="F27" s="7"/>
      <c r="G27" s="7"/>
      <c r="H27" s="7"/>
      <c r="K27" s="222"/>
      <c r="L27" s="7" t="s">
        <v>31</v>
      </c>
      <c r="M27" s="31"/>
      <c r="N27" s="31"/>
      <c r="O27" s="96"/>
      <c r="P27" s="31"/>
      <c r="Q27" s="31"/>
      <c r="R27" s="31"/>
      <c r="S27" s="83"/>
      <c r="T27" s="257"/>
      <c r="U27" s="247"/>
    </row>
    <row r="28" spans="2:29" x14ac:dyDescent="0.35">
      <c r="B28" s="32" t="s">
        <v>320</v>
      </c>
      <c r="C28" s="32"/>
      <c r="D28" s="32"/>
      <c r="E28" s="97"/>
      <c r="F28" s="252"/>
      <c r="G28" s="252"/>
      <c r="H28" s="252"/>
      <c r="I28" s="253"/>
      <c r="J28" s="254"/>
      <c r="K28" s="255"/>
      <c r="L28" s="32" t="s">
        <v>320</v>
      </c>
      <c r="M28" s="32"/>
      <c r="N28" s="32"/>
      <c r="O28" s="97"/>
      <c r="P28" s="27"/>
      <c r="Q28" s="27"/>
      <c r="R28" s="27"/>
      <c r="T28" s="256"/>
      <c r="U28" s="247"/>
    </row>
    <row r="29" spans="2:29" x14ac:dyDescent="0.35">
      <c r="K29" s="222"/>
      <c r="U29" s="247"/>
    </row>
    <row r="30" spans="2:29" ht="14.25" x14ac:dyDescent="0.45">
      <c r="B30" s="54"/>
      <c r="C30" s="134" t="s">
        <v>206</v>
      </c>
      <c r="D30" s="135"/>
      <c r="E30" s="136"/>
      <c r="F30" s="135"/>
      <c r="G30" s="137"/>
      <c r="H30" s="28"/>
      <c r="I30"/>
      <c r="J30"/>
      <c r="K30" s="222"/>
      <c r="L30" s="54"/>
      <c r="M30" s="134" t="s">
        <v>206</v>
      </c>
      <c r="N30" s="135"/>
      <c r="O30" s="136"/>
      <c r="P30" s="135"/>
      <c r="Q30" s="137"/>
      <c r="R30" s="28"/>
      <c r="S30"/>
      <c r="U30" s="247"/>
    </row>
    <row r="31" spans="2:29" ht="14.25" x14ac:dyDescent="0.45">
      <c r="B31" s="54"/>
      <c r="C31" s="66" t="s">
        <v>306</v>
      </c>
      <c r="D31" s="65"/>
      <c r="E31" s="110"/>
      <c r="F31" s="279">
        <f>'Lista VCP_BCI_2025'!F84</f>
        <v>30</v>
      </c>
      <c r="G31" s="280"/>
      <c r="H31" s="28"/>
      <c r="I31"/>
      <c r="J31"/>
      <c r="K31" s="222"/>
      <c r="L31" s="54"/>
      <c r="M31" s="66" t="s">
        <v>306</v>
      </c>
      <c r="N31" s="65"/>
      <c r="O31" s="110"/>
      <c r="P31" s="281">
        <f>'Lista VCP_ABR_2025(nao_editar)'!F84</f>
        <v>30</v>
      </c>
      <c r="Q31" s="282"/>
      <c r="R31" s="28"/>
      <c r="S31"/>
      <c r="U31" s="247"/>
    </row>
    <row r="32" spans="2:29" ht="14.25" x14ac:dyDescent="0.45">
      <c r="B32" s="54"/>
      <c r="C32" s="66" t="s">
        <v>202</v>
      </c>
      <c r="D32" s="65"/>
      <c r="E32" s="110"/>
      <c r="F32" s="279">
        <f>'Lista VCP_BCI_2025'!F85</f>
        <v>0</v>
      </c>
      <c r="G32" s="280"/>
      <c r="H32" s="28"/>
      <c r="I32"/>
      <c r="J32"/>
      <c r="K32" s="222"/>
      <c r="L32" s="54"/>
      <c r="M32" s="66" t="s">
        <v>202</v>
      </c>
      <c r="N32" s="65"/>
      <c r="O32" s="110"/>
      <c r="P32" s="281">
        <f>'Lista VCP_ABR_2025(nao_editar)'!F85</f>
        <v>0</v>
      </c>
      <c r="Q32" s="282"/>
      <c r="R32" s="28"/>
      <c r="S32"/>
      <c r="U32" s="247"/>
    </row>
    <row r="33" spans="1:29" ht="14.25" x14ac:dyDescent="0.45">
      <c r="B33" s="54"/>
      <c r="C33" s="66" t="s">
        <v>203</v>
      </c>
      <c r="D33" s="65"/>
      <c r="E33" s="110"/>
      <c r="F33" s="279">
        <f>'Lista VCP_BCI_2025'!F86</f>
        <v>0</v>
      </c>
      <c r="G33" s="280"/>
      <c r="H33" s="28"/>
      <c r="I33"/>
      <c r="J33"/>
      <c r="K33" s="222"/>
      <c r="L33" s="54"/>
      <c r="M33" s="66" t="s">
        <v>203</v>
      </c>
      <c r="N33" s="65"/>
      <c r="O33" s="110"/>
      <c r="P33" s="281">
        <f>'Lista VCP_ABR_2025(nao_editar)'!F86</f>
        <v>0</v>
      </c>
      <c r="Q33" s="282"/>
      <c r="R33" s="28"/>
      <c r="S33"/>
      <c r="U33" s="247"/>
    </row>
    <row r="34" spans="1:29" ht="14.25" x14ac:dyDescent="0.45">
      <c r="B34" s="54"/>
      <c r="C34" s="66" t="s">
        <v>201</v>
      </c>
      <c r="D34" s="65"/>
      <c r="E34" s="110"/>
      <c r="F34" s="279">
        <f>'Lista VCP_BCI_2025'!F87</f>
        <v>30</v>
      </c>
      <c r="G34" s="280"/>
      <c r="H34" s="28"/>
      <c r="I34"/>
      <c r="J34"/>
      <c r="K34" s="222"/>
      <c r="L34" s="54"/>
      <c r="M34" s="66" t="s">
        <v>201</v>
      </c>
      <c r="N34" s="65"/>
      <c r="O34" s="110"/>
      <c r="P34" s="281">
        <f>'Lista VCP_ABR_2025(nao_editar)'!F87</f>
        <v>30</v>
      </c>
      <c r="Q34" s="282"/>
      <c r="R34" s="28"/>
      <c r="S34"/>
      <c r="U34" s="247"/>
    </row>
    <row r="35" spans="1:29" s="7" customFormat="1" ht="14.25" x14ac:dyDescent="0.45">
      <c r="B35" s="4"/>
      <c r="C35" s="67" t="s">
        <v>285</v>
      </c>
      <c r="D35" s="64"/>
      <c r="E35" s="112"/>
      <c r="F35" s="303">
        <f>'Lista VCP_BCI_2025'!F88</f>
        <v>0</v>
      </c>
      <c r="G35" s="304"/>
      <c r="H35" s="27"/>
      <c r="I35"/>
      <c r="J35"/>
      <c r="K35" s="223"/>
      <c r="L35" s="4"/>
      <c r="M35" s="67" t="s">
        <v>285</v>
      </c>
      <c r="N35" s="64"/>
      <c r="O35" s="112"/>
      <c r="P35" s="283">
        <f>P32/P31</f>
        <v>0</v>
      </c>
      <c r="Q35" s="284"/>
      <c r="R35" s="27"/>
      <c r="S35"/>
      <c r="T35" s="211"/>
      <c r="U35" s="248"/>
      <c r="V35" s="211"/>
      <c r="W35" s="211"/>
      <c r="X35" s="211"/>
      <c r="Y35" s="211"/>
      <c r="Z35" s="6"/>
      <c r="AA35" s="6"/>
      <c r="AB35" s="6"/>
      <c r="AC35" s="6"/>
    </row>
    <row r="36" spans="1:29" ht="14.25" x14ac:dyDescent="0.45">
      <c r="B36" s="54"/>
      <c r="C36" s="58"/>
      <c r="D36" s="28"/>
      <c r="E36" s="54"/>
      <c r="F36" s="92"/>
      <c r="G36" s="92"/>
      <c r="H36" s="28"/>
      <c r="I36"/>
      <c r="J36"/>
      <c r="K36" s="222"/>
      <c r="L36" s="54"/>
      <c r="M36" s="58"/>
      <c r="N36" s="28"/>
      <c r="O36" s="54"/>
      <c r="P36" s="92"/>
      <c r="Q36" s="92"/>
      <c r="R36" s="28"/>
      <c r="S36"/>
      <c r="U36" s="247"/>
    </row>
    <row r="37" spans="1:29" ht="14.25" x14ac:dyDescent="0.45">
      <c r="B37" s="54"/>
      <c r="C37" s="66" t="s">
        <v>275</v>
      </c>
      <c r="D37" s="65"/>
      <c r="E37" s="110"/>
      <c r="F37" s="279">
        <f>'Lista VCP_BCI_2025'!F90</f>
        <v>11</v>
      </c>
      <c r="G37" s="280"/>
      <c r="H37" s="28"/>
      <c r="I37"/>
      <c r="J37"/>
      <c r="K37" s="222"/>
      <c r="L37" s="54"/>
      <c r="M37" s="66" t="s">
        <v>275</v>
      </c>
      <c r="N37" s="65"/>
      <c r="O37" s="110"/>
      <c r="P37" s="281">
        <f>'Lista VCP_ABR_2025(nao_editar)'!F90</f>
        <v>8</v>
      </c>
      <c r="Q37" s="282"/>
      <c r="R37" s="28"/>
      <c r="S37"/>
      <c r="U37" s="247"/>
    </row>
    <row r="38" spans="1:29" ht="14.25" x14ac:dyDescent="0.45">
      <c r="B38" s="54"/>
      <c r="C38" s="66" t="s">
        <v>202</v>
      </c>
      <c r="D38" s="65"/>
      <c r="E38" s="110"/>
      <c r="F38" s="279">
        <f>'Lista VCP_BCI_2025'!F91</f>
        <v>0</v>
      </c>
      <c r="G38" s="280"/>
      <c r="H38" s="28"/>
      <c r="I38"/>
      <c r="J38"/>
      <c r="K38" s="222"/>
      <c r="L38" s="54"/>
      <c r="M38" s="66" t="s">
        <v>202</v>
      </c>
      <c r="N38" s="65"/>
      <c r="O38" s="110"/>
      <c r="P38" s="281">
        <f>'Lista VCP_ABR_2025(nao_editar)'!F91</f>
        <v>0</v>
      </c>
      <c r="Q38" s="282"/>
      <c r="R38" s="28"/>
      <c r="S38"/>
      <c r="U38" s="247"/>
    </row>
    <row r="39" spans="1:29" ht="14.25" x14ac:dyDescent="0.45">
      <c r="B39" s="54"/>
      <c r="C39" s="66" t="s">
        <v>203</v>
      </c>
      <c r="D39" s="65"/>
      <c r="E39" s="110"/>
      <c r="F39" s="279">
        <f>'Lista VCP_BCI_2025'!F92</f>
        <v>0</v>
      </c>
      <c r="G39" s="280"/>
      <c r="H39" s="28"/>
      <c r="I39"/>
      <c r="J39"/>
      <c r="K39" s="222"/>
      <c r="L39" s="54"/>
      <c r="M39" s="66" t="s">
        <v>203</v>
      </c>
      <c r="N39" s="65"/>
      <c r="O39" s="110"/>
      <c r="P39" s="281">
        <f>'Lista VCP_ABR_2025(nao_editar)'!F92</f>
        <v>0</v>
      </c>
      <c r="Q39" s="282"/>
      <c r="R39" s="28"/>
      <c r="S39"/>
      <c r="U39" s="247"/>
    </row>
    <row r="40" spans="1:29" ht="14.25" x14ac:dyDescent="0.45">
      <c r="B40" s="54"/>
      <c r="C40" s="66" t="s">
        <v>201</v>
      </c>
      <c r="D40" s="65"/>
      <c r="E40" s="110"/>
      <c r="F40" s="279">
        <f>'Lista VCP_BCI_2025'!F93</f>
        <v>11</v>
      </c>
      <c r="G40" s="280"/>
      <c r="H40" s="28"/>
      <c r="I40"/>
      <c r="J40"/>
      <c r="K40" s="222"/>
      <c r="L40" s="54"/>
      <c r="M40" s="66" t="s">
        <v>201</v>
      </c>
      <c r="N40" s="65"/>
      <c r="O40" s="110"/>
      <c r="P40" s="281">
        <f>'Lista VCP_ABR_2025(nao_editar)'!F93</f>
        <v>8</v>
      </c>
      <c r="Q40" s="282"/>
      <c r="R40" s="28"/>
      <c r="S40"/>
      <c r="U40" s="247"/>
    </row>
    <row r="41" spans="1:29" s="7" customFormat="1" ht="14.25" x14ac:dyDescent="0.45">
      <c r="B41" s="4"/>
      <c r="C41" s="67" t="s">
        <v>285</v>
      </c>
      <c r="D41" s="64"/>
      <c r="E41" s="112"/>
      <c r="F41" s="283">
        <f>F38/F37</f>
        <v>0</v>
      </c>
      <c r="G41" s="284"/>
      <c r="H41" s="27"/>
      <c r="I41"/>
      <c r="J41"/>
      <c r="K41" s="223"/>
      <c r="L41" s="4"/>
      <c r="M41" s="67" t="s">
        <v>285</v>
      </c>
      <c r="N41" s="64"/>
      <c r="O41" s="112"/>
      <c r="P41" s="283">
        <f>P38/P37</f>
        <v>0</v>
      </c>
      <c r="Q41" s="284"/>
      <c r="R41" s="27"/>
      <c r="S41"/>
      <c r="T41" s="211"/>
      <c r="U41" s="248"/>
      <c r="V41" s="211"/>
      <c r="W41" s="211"/>
      <c r="X41" s="211"/>
      <c r="Y41" s="211"/>
      <c r="Z41" s="6"/>
      <c r="AA41" s="6"/>
      <c r="AB41" s="6"/>
      <c r="AC41" s="6"/>
    </row>
    <row r="42" spans="1:29" ht="14.25" x14ac:dyDescent="0.45">
      <c r="B42" s="54"/>
      <c r="C42" s="58"/>
      <c r="D42" s="28"/>
      <c r="E42" s="54"/>
      <c r="F42" s="293"/>
      <c r="G42" s="294"/>
      <c r="H42" s="28"/>
      <c r="I42"/>
      <c r="J42"/>
      <c r="K42" s="222"/>
      <c r="L42" s="54"/>
      <c r="M42" s="58"/>
      <c r="N42" s="28"/>
      <c r="O42" s="54"/>
      <c r="P42" s="293"/>
      <c r="Q42" s="294"/>
      <c r="R42" s="28"/>
      <c r="S42"/>
      <c r="U42" s="247"/>
    </row>
    <row r="43" spans="1:29" ht="14.25" x14ac:dyDescent="0.45">
      <c r="B43" s="54"/>
      <c r="C43" s="1"/>
      <c r="D43" s="1"/>
      <c r="E43" s="54"/>
      <c r="F43" s="287" t="s">
        <v>304</v>
      </c>
      <c r="G43" s="288"/>
      <c r="H43" s="1"/>
      <c r="I43"/>
      <c r="J43"/>
      <c r="K43" s="222"/>
      <c r="L43" s="54"/>
      <c r="M43" s="1"/>
      <c r="N43" s="1"/>
      <c r="O43" s="54"/>
      <c r="P43" s="287" t="s">
        <v>304</v>
      </c>
      <c r="Q43" s="288"/>
      <c r="R43" s="1"/>
      <c r="S43"/>
      <c r="U43" s="247"/>
    </row>
    <row r="44" spans="1:29" s="210" customFormat="1" ht="14.25" x14ac:dyDescent="0.45">
      <c r="A44" s="1"/>
      <c r="B44" s="54"/>
      <c r="C44" s="138" t="s">
        <v>276</v>
      </c>
      <c r="D44" s="135"/>
      <c r="E44" s="139"/>
      <c r="F44" s="279" t="str">
        <f>'Lista VCP_BCI_2025'!F97</f>
        <v>Reprovado</v>
      </c>
      <c r="G44" s="280"/>
      <c r="H44" s="28"/>
      <c r="I44"/>
      <c r="J44"/>
      <c r="K44" s="222"/>
      <c r="L44" s="54"/>
      <c r="M44" s="138" t="s">
        <v>276</v>
      </c>
      <c r="N44" s="135"/>
      <c r="O44" s="139"/>
      <c r="P44" s="281" t="str">
        <f>'Lista VCP_ABR_2025(nao_editar)'!F97</f>
        <v>Reprovado</v>
      </c>
      <c r="Q44" s="282"/>
      <c r="R44" s="28"/>
      <c r="S44"/>
      <c r="U44" s="247"/>
      <c r="Z44" s="9"/>
      <c r="AA44" s="9"/>
      <c r="AB44" s="9"/>
      <c r="AC44" s="9"/>
    </row>
    <row r="45" spans="1:29" s="210" customFormat="1" ht="14.25" x14ac:dyDescent="0.45">
      <c r="A45" s="1"/>
      <c r="B45" s="46"/>
      <c r="C45" s="3"/>
      <c r="D45" s="54"/>
      <c r="E45" s="98"/>
      <c r="F45"/>
      <c r="G45"/>
      <c r="H45" s="54"/>
      <c r="I45"/>
      <c r="J45"/>
      <c r="K45" s="222"/>
      <c r="L45" s="46"/>
      <c r="M45" s="3"/>
      <c r="N45" s="54"/>
      <c r="O45" s="98"/>
      <c r="P45"/>
      <c r="Q45"/>
      <c r="R45" s="54"/>
      <c r="S45"/>
      <c r="U45" s="247"/>
      <c r="Z45" s="9"/>
      <c r="AA45" s="9"/>
      <c r="AB45" s="9"/>
      <c r="AC45" s="9"/>
    </row>
    <row r="46" spans="1:29" s="210" customFormat="1" ht="14.25" x14ac:dyDescent="0.45">
      <c r="A46" s="224"/>
      <c r="B46" s="225"/>
      <c r="C46" s="226"/>
      <c r="D46" s="227"/>
      <c r="E46" s="228"/>
      <c r="F46" s="229"/>
      <c r="G46" s="229"/>
      <c r="H46" s="227"/>
      <c r="I46" s="229"/>
      <c r="J46" s="229"/>
      <c r="K46" s="230"/>
      <c r="L46" s="225"/>
      <c r="M46" s="226"/>
      <c r="N46" s="227"/>
      <c r="O46" s="228"/>
      <c r="P46" s="229"/>
      <c r="Q46" s="229"/>
      <c r="R46" s="227"/>
      <c r="S46" s="229"/>
      <c r="T46" s="231"/>
      <c r="U46" s="247"/>
      <c r="Z46" s="9"/>
      <c r="AA46" s="9"/>
      <c r="AB46" s="9"/>
      <c r="AC46" s="9"/>
    </row>
    <row r="47" spans="1:29" ht="12.75" customHeight="1" x14ac:dyDescent="0.45">
      <c r="B47" s="54"/>
      <c r="C47" s="120"/>
      <c r="D47" s="84"/>
      <c r="H47" s="84"/>
      <c r="I47"/>
      <c r="J47"/>
      <c r="K47" s="222"/>
      <c r="L47" s="54"/>
      <c r="M47" s="120"/>
      <c r="N47" s="84"/>
      <c r="R47" s="84"/>
      <c r="S47"/>
      <c r="U47" s="247"/>
    </row>
    <row r="48" spans="1:29" ht="14.25" x14ac:dyDescent="0.45">
      <c r="I48"/>
      <c r="J48"/>
      <c r="K48" s="222"/>
      <c r="S48"/>
      <c r="U48" s="247"/>
    </row>
    <row r="49" spans="1:29" ht="12.75" customHeight="1" x14ac:dyDescent="0.45">
      <c r="B49" s="54"/>
      <c r="C49" s="68" t="s">
        <v>207</v>
      </c>
      <c r="D49" s="70"/>
      <c r="E49" s="101"/>
      <c r="F49" s="70"/>
      <c r="G49" s="71"/>
      <c r="H49" s="28"/>
      <c r="I49"/>
      <c r="J49"/>
      <c r="K49" s="222"/>
      <c r="L49" s="54"/>
      <c r="M49" s="68" t="s">
        <v>207</v>
      </c>
      <c r="N49" s="70"/>
      <c r="O49" s="101"/>
      <c r="P49" s="70"/>
      <c r="Q49" s="71"/>
      <c r="R49" s="28"/>
      <c r="S49"/>
      <c r="U49" s="247"/>
    </row>
    <row r="50" spans="1:29" ht="12.75" customHeight="1" x14ac:dyDescent="0.45">
      <c r="B50" s="54"/>
      <c r="C50" s="66" t="s">
        <v>350</v>
      </c>
      <c r="D50" s="65"/>
      <c r="E50" s="110"/>
      <c r="F50" s="281">
        <f>'Lista VCP_BCI_2025'!F134</f>
        <v>2</v>
      </c>
      <c r="G50" s="282"/>
      <c r="H50" s="28"/>
      <c r="I50"/>
      <c r="J50"/>
      <c r="K50" s="222"/>
      <c r="L50" s="54"/>
      <c r="M50" s="66" t="s">
        <v>350</v>
      </c>
      <c r="N50" s="65"/>
      <c r="O50" s="110"/>
      <c r="P50" s="281">
        <f>'Lista VCP_ABR_2025(nao_editar)'!F137</f>
        <v>2</v>
      </c>
      <c r="Q50" s="282"/>
      <c r="R50" s="28"/>
      <c r="S50"/>
      <c r="U50" s="247"/>
    </row>
    <row r="51" spans="1:29" ht="14.25" x14ac:dyDescent="0.45">
      <c r="B51" s="54"/>
      <c r="C51" s="66" t="s">
        <v>202</v>
      </c>
      <c r="D51" s="65"/>
      <c r="E51" s="110"/>
      <c r="F51" s="281">
        <f>'Lista VCP_BCI_2025'!F135</f>
        <v>0</v>
      </c>
      <c r="G51" s="282"/>
      <c r="H51" s="28"/>
      <c r="I51"/>
      <c r="J51"/>
      <c r="K51" s="222"/>
      <c r="L51" s="54"/>
      <c r="M51" s="66" t="s">
        <v>202</v>
      </c>
      <c r="N51" s="65"/>
      <c r="O51" s="110"/>
      <c r="P51" s="281">
        <f>'Lista VCP_ABR_2025(nao_editar)'!F138</f>
        <v>0</v>
      </c>
      <c r="Q51" s="282"/>
      <c r="R51" s="28"/>
      <c r="S51"/>
      <c r="U51" s="247"/>
    </row>
    <row r="52" spans="1:29" ht="14.25" x14ac:dyDescent="0.45">
      <c r="B52" s="54"/>
      <c r="C52" s="66" t="s">
        <v>203</v>
      </c>
      <c r="D52" s="65"/>
      <c r="E52" s="110"/>
      <c r="F52" s="281">
        <f>'Lista VCP_BCI_2025'!F136</f>
        <v>0</v>
      </c>
      <c r="G52" s="282"/>
      <c r="H52" s="28"/>
      <c r="I52"/>
      <c r="J52"/>
      <c r="K52" s="222"/>
      <c r="L52" s="54"/>
      <c r="M52" s="66" t="s">
        <v>203</v>
      </c>
      <c r="N52" s="65"/>
      <c r="O52" s="110"/>
      <c r="P52" s="281">
        <f>'Lista VCP_ABR_2025(nao_editar)'!F139</f>
        <v>0</v>
      </c>
      <c r="Q52" s="282"/>
      <c r="R52" s="28"/>
      <c r="S52"/>
      <c r="U52" s="247"/>
    </row>
    <row r="53" spans="1:29" ht="14.25" x14ac:dyDescent="0.45">
      <c r="B53" s="54"/>
      <c r="C53" s="66" t="s">
        <v>201</v>
      </c>
      <c r="D53" s="65"/>
      <c r="E53" s="110"/>
      <c r="F53" s="281">
        <f>'Lista VCP_BCI_2025'!F137</f>
        <v>2</v>
      </c>
      <c r="G53" s="282"/>
      <c r="H53" s="28"/>
      <c r="I53"/>
      <c r="J53"/>
      <c r="K53" s="222"/>
      <c r="L53" s="54"/>
      <c r="M53" s="66" t="s">
        <v>201</v>
      </c>
      <c r="N53" s="65"/>
      <c r="O53" s="110"/>
      <c r="P53" s="281">
        <f>'Lista VCP_ABR_2025(nao_editar)'!F140</f>
        <v>2</v>
      </c>
      <c r="Q53" s="282"/>
      <c r="R53" s="28"/>
      <c r="S53"/>
      <c r="U53" s="247"/>
    </row>
    <row r="54" spans="1:29" s="7" customFormat="1" ht="14.25" x14ac:dyDescent="0.45">
      <c r="B54" s="4"/>
      <c r="C54" s="67" t="s">
        <v>285</v>
      </c>
      <c r="D54" s="64"/>
      <c r="E54" s="112"/>
      <c r="F54" s="283">
        <f>F51/F50</f>
        <v>0</v>
      </c>
      <c r="G54" s="284"/>
      <c r="H54" s="27"/>
      <c r="I54"/>
      <c r="J54"/>
      <c r="K54" s="223"/>
      <c r="L54" s="4"/>
      <c r="M54" s="67" t="s">
        <v>285</v>
      </c>
      <c r="N54" s="64"/>
      <c r="O54" s="112"/>
      <c r="P54" s="283">
        <f>P51/P50</f>
        <v>0</v>
      </c>
      <c r="Q54" s="284"/>
      <c r="R54" s="27"/>
      <c r="S54"/>
      <c r="T54" s="211"/>
      <c r="U54" s="248"/>
      <c r="V54" s="211"/>
      <c r="W54" s="211"/>
      <c r="X54" s="211"/>
      <c r="Y54" s="211"/>
      <c r="Z54" s="6"/>
      <c r="AA54" s="6"/>
      <c r="AB54" s="6"/>
      <c r="AC54" s="6"/>
    </row>
    <row r="55" spans="1:29" ht="14.25" x14ac:dyDescent="0.45">
      <c r="B55" s="54"/>
      <c r="C55" s="58"/>
      <c r="D55" s="28"/>
      <c r="E55" s="54"/>
      <c r="F55" s="28"/>
      <c r="G55" s="28"/>
      <c r="H55" s="28"/>
      <c r="I55"/>
      <c r="J55"/>
      <c r="K55" s="222"/>
      <c r="L55" s="54"/>
      <c r="M55" s="58"/>
      <c r="N55" s="28"/>
      <c r="O55" s="54"/>
      <c r="P55" s="28"/>
      <c r="Q55" s="28"/>
      <c r="R55" s="28"/>
      <c r="S55"/>
      <c r="U55" s="247"/>
    </row>
    <row r="56" spans="1:29" ht="14.25" x14ac:dyDescent="0.45">
      <c r="B56" s="54"/>
      <c r="C56" s="1"/>
      <c r="D56" s="1"/>
      <c r="E56" s="54"/>
      <c r="F56" s="285" t="s">
        <v>304</v>
      </c>
      <c r="G56" s="286"/>
      <c r="H56" s="1"/>
      <c r="I56"/>
      <c r="J56"/>
      <c r="K56" s="222"/>
      <c r="L56" s="54"/>
      <c r="M56" s="1"/>
      <c r="N56" s="1"/>
      <c r="O56" s="54"/>
      <c r="P56" s="285" t="s">
        <v>304</v>
      </c>
      <c r="Q56" s="286"/>
      <c r="R56" s="1"/>
      <c r="S56"/>
      <c r="U56" s="247"/>
    </row>
    <row r="57" spans="1:29" ht="14.25" x14ac:dyDescent="0.45">
      <c r="B57" s="54"/>
      <c r="C57" s="69" t="s">
        <v>277</v>
      </c>
      <c r="D57" s="70"/>
      <c r="E57" s="102"/>
      <c r="F57" s="281" t="str">
        <f>'Lista VCP_BCI_2025'!F141</f>
        <v>Reprovado</v>
      </c>
      <c r="G57" s="282"/>
      <c r="H57" s="28"/>
      <c r="I57"/>
      <c r="J57"/>
      <c r="K57" s="222"/>
      <c r="L57" s="54"/>
      <c r="M57" s="69" t="s">
        <v>277</v>
      </c>
      <c r="N57" s="70"/>
      <c r="O57" s="102"/>
      <c r="P57" s="281" t="str">
        <f>'Lista VCP_ABR_2025(nao_editar)'!F144</f>
        <v>Reprovado</v>
      </c>
      <c r="Q57" s="282"/>
      <c r="R57" s="28"/>
      <c r="S57"/>
      <c r="U57" s="247"/>
    </row>
    <row r="58" spans="1:29" ht="14.25" x14ac:dyDescent="0.45">
      <c r="I58"/>
      <c r="J58"/>
      <c r="K58" s="222"/>
      <c r="S58"/>
      <c r="U58" s="247"/>
    </row>
    <row r="59" spans="1:29" ht="14.25" x14ac:dyDescent="0.45">
      <c r="B59" s="2"/>
      <c r="C59"/>
      <c r="D59"/>
      <c r="E59"/>
      <c r="F59"/>
      <c r="G59"/>
      <c r="H59"/>
      <c r="I59"/>
      <c r="J59"/>
      <c r="K59" s="222"/>
      <c r="L59"/>
      <c r="M59"/>
      <c r="N59"/>
      <c r="O59"/>
      <c r="P59"/>
      <c r="Q59"/>
      <c r="R59" s="9"/>
      <c r="S59"/>
      <c r="U59" s="247"/>
    </row>
    <row r="60" spans="1:29" ht="14.25" x14ac:dyDescent="0.45">
      <c r="A60" s="232"/>
      <c r="B60" s="233"/>
      <c r="C60" s="234"/>
      <c r="D60" s="234"/>
      <c r="E60" s="234"/>
      <c r="F60" s="234"/>
      <c r="G60" s="234"/>
      <c r="H60" s="234"/>
      <c r="I60" s="234"/>
      <c r="J60" s="234"/>
      <c r="K60" s="235"/>
      <c r="L60" s="234"/>
      <c r="M60" s="234"/>
      <c r="N60" s="234"/>
      <c r="O60" s="234"/>
      <c r="P60" s="234"/>
      <c r="Q60" s="234"/>
      <c r="R60" s="236"/>
      <c r="S60" s="234"/>
      <c r="T60" s="237"/>
      <c r="U60" s="247"/>
    </row>
    <row r="61" spans="1:29" ht="14.25" x14ac:dyDescent="0.45">
      <c r="I61"/>
      <c r="J61"/>
      <c r="K61" s="222"/>
      <c r="S61"/>
      <c r="U61" s="247"/>
    </row>
    <row r="62" spans="1:29" ht="14.25" x14ac:dyDescent="0.45">
      <c r="B62" s="54"/>
      <c r="C62" s="148" t="s">
        <v>503</v>
      </c>
      <c r="D62" s="135"/>
      <c r="E62" s="136"/>
      <c r="F62" s="135"/>
      <c r="G62" s="137"/>
      <c r="H62" s="28"/>
      <c r="I62"/>
      <c r="J62"/>
      <c r="K62" s="222"/>
      <c r="L62" s="54"/>
      <c r="M62" s="148" t="s">
        <v>503</v>
      </c>
      <c r="N62" s="135"/>
      <c r="O62" s="136"/>
      <c r="P62" s="135"/>
      <c r="Q62" s="137"/>
      <c r="R62" s="28"/>
      <c r="S62"/>
      <c r="U62" s="247"/>
    </row>
    <row r="63" spans="1:29" ht="14.25" x14ac:dyDescent="0.45">
      <c r="B63" s="54"/>
      <c r="C63" s="66" t="s">
        <v>350</v>
      </c>
      <c r="D63" s="65"/>
      <c r="E63" s="110"/>
      <c r="F63" s="281">
        <f>'Lista VCP_BCI_2025'!F150</f>
        <v>3</v>
      </c>
      <c r="G63" s="282"/>
      <c r="H63" s="28"/>
      <c r="I63"/>
      <c r="J63"/>
      <c r="K63" s="222"/>
      <c r="L63" s="54"/>
      <c r="M63" s="66" t="s">
        <v>350</v>
      </c>
      <c r="N63" s="65"/>
      <c r="O63" s="110"/>
      <c r="P63" s="281">
        <f>'Lista VCP_ABR_2025(nao_editar)'!F153</f>
        <v>3</v>
      </c>
      <c r="Q63" s="282"/>
      <c r="R63" s="28"/>
      <c r="S63"/>
      <c r="U63" s="247"/>
    </row>
    <row r="64" spans="1:29" ht="14.25" x14ac:dyDescent="0.45">
      <c r="B64" s="54"/>
      <c r="C64" s="66" t="s">
        <v>202</v>
      </c>
      <c r="D64" s="65"/>
      <c r="E64" s="110"/>
      <c r="F64" s="281">
        <f>'Lista VCP_BCI_2025'!F151</f>
        <v>0</v>
      </c>
      <c r="G64" s="282"/>
      <c r="H64" s="28"/>
      <c r="I64"/>
      <c r="J64"/>
      <c r="K64" s="222"/>
      <c r="L64" s="54"/>
      <c r="M64" s="66" t="s">
        <v>202</v>
      </c>
      <c r="N64" s="65"/>
      <c r="O64" s="110"/>
      <c r="P64" s="281">
        <f>'Lista VCP_ABR_2025(nao_editar)'!F154</f>
        <v>0</v>
      </c>
      <c r="Q64" s="282"/>
      <c r="R64" s="28"/>
      <c r="S64"/>
      <c r="U64" s="247"/>
    </row>
    <row r="65" spans="1:29" ht="14.25" x14ac:dyDescent="0.45">
      <c r="B65" s="54"/>
      <c r="C65" s="66" t="s">
        <v>203</v>
      </c>
      <c r="D65" s="65"/>
      <c r="E65" s="110"/>
      <c r="F65" s="281">
        <f>'Lista VCP_BCI_2025'!F152</f>
        <v>0</v>
      </c>
      <c r="G65" s="282"/>
      <c r="H65" s="28"/>
      <c r="I65"/>
      <c r="J65"/>
      <c r="K65" s="222"/>
      <c r="L65" s="54"/>
      <c r="M65" s="66" t="s">
        <v>203</v>
      </c>
      <c r="N65" s="65"/>
      <c r="O65" s="110"/>
      <c r="P65" s="281">
        <f>'Lista VCP_ABR_2025(nao_editar)'!F155</f>
        <v>0</v>
      </c>
      <c r="Q65" s="282"/>
      <c r="R65" s="28"/>
      <c r="S65"/>
      <c r="U65" s="247"/>
    </row>
    <row r="66" spans="1:29" ht="14.25" x14ac:dyDescent="0.45">
      <c r="B66" s="54"/>
      <c r="C66" s="66" t="s">
        <v>201</v>
      </c>
      <c r="D66" s="65"/>
      <c r="E66" s="110"/>
      <c r="F66" s="281">
        <f>'Lista VCP_BCI_2025'!F153</f>
        <v>3</v>
      </c>
      <c r="G66" s="282"/>
      <c r="H66" s="28"/>
      <c r="I66"/>
      <c r="J66"/>
      <c r="K66" s="222"/>
      <c r="L66" s="54"/>
      <c r="M66" s="66" t="s">
        <v>201</v>
      </c>
      <c r="N66" s="65"/>
      <c r="O66" s="110"/>
      <c r="P66" s="281">
        <f>'Lista VCP_ABR_2025(nao_editar)'!F156</f>
        <v>3</v>
      </c>
      <c r="Q66" s="282"/>
      <c r="R66" s="28"/>
      <c r="S66"/>
      <c r="U66" s="247"/>
    </row>
    <row r="67" spans="1:29" s="7" customFormat="1" ht="14.25" x14ac:dyDescent="0.45">
      <c r="B67" s="4"/>
      <c r="C67" s="67" t="s">
        <v>285</v>
      </c>
      <c r="D67" s="64"/>
      <c r="E67" s="112"/>
      <c r="F67" s="283">
        <f>F64/F63</f>
        <v>0</v>
      </c>
      <c r="G67" s="284"/>
      <c r="H67" s="27"/>
      <c r="I67"/>
      <c r="J67"/>
      <c r="K67" s="223"/>
      <c r="L67" s="4"/>
      <c r="M67" s="67" t="s">
        <v>285</v>
      </c>
      <c r="N67" s="64"/>
      <c r="O67" s="112"/>
      <c r="P67" s="283">
        <f>P64/P63</f>
        <v>0</v>
      </c>
      <c r="Q67" s="284"/>
      <c r="R67" s="27"/>
      <c r="S67"/>
      <c r="T67" s="211"/>
      <c r="U67" s="248"/>
      <c r="V67" s="211"/>
      <c r="W67" s="211"/>
      <c r="X67" s="211"/>
      <c r="Y67" s="211"/>
      <c r="Z67" s="6"/>
      <c r="AA67" s="6"/>
      <c r="AB67" s="6"/>
      <c r="AC67" s="6"/>
    </row>
    <row r="68" spans="1:29" ht="14.25" x14ac:dyDescent="0.45">
      <c r="B68" s="54"/>
      <c r="C68" s="58"/>
      <c r="D68" s="28"/>
      <c r="E68" s="54"/>
      <c r="F68" s="28"/>
      <c r="G68" s="28"/>
      <c r="H68" s="28"/>
      <c r="I68"/>
      <c r="J68"/>
      <c r="K68" s="222"/>
      <c r="L68" s="54"/>
      <c r="M68" s="58"/>
      <c r="N68" s="28"/>
      <c r="O68" s="54"/>
      <c r="P68" s="28"/>
      <c r="Q68" s="28"/>
      <c r="R68" s="28"/>
      <c r="S68"/>
      <c r="U68" s="247"/>
    </row>
    <row r="69" spans="1:29" ht="14.25" x14ac:dyDescent="0.45">
      <c r="B69" s="54"/>
      <c r="C69" s="1"/>
      <c r="D69" s="1"/>
      <c r="E69" s="54"/>
      <c r="F69" s="287" t="s">
        <v>304</v>
      </c>
      <c r="G69" s="288"/>
      <c r="H69" s="1"/>
      <c r="I69"/>
      <c r="J69"/>
      <c r="K69" s="222"/>
      <c r="L69" s="54"/>
      <c r="M69" s="1"/>
      <c r="N69" s="1"/>
      <c r="O69" s="54"/>
      <c r="P69" s="287" t="s">
        <v>304</v>
      </c>
      <c r="Q69" s="288"/>
      <c r="R69" s="1"/>
      <c r="S69"/>
      <c r="U69" s="247"/>
    </row>
    <row r="70" spans="1:29" ht="14.25" x14ac:dyDescent="0.45">
      <c r="B70" s="54"/>
      <c r="C70" s="138" t="s">
        <v>278</v>
      </c>
      <c r="D70" s="135"/>
      <c r="E70" s="139"/>
      <c r="F70" s="281" t="str">
        <f>IF(F67&gt;=100%,"Aprovado","Reprovado")</f>
        <v>Reprovado</v>
      </c>
      <c r="G70" s="282"/>
      <c r="H70" s="28"/>
      <c r="I70"/>
      <c r="J70"/>
      <c r="K70" s="222"/>
      <c r="L70" s="54"/>
      <c r="M70" s="138" t="s">
        <v>278</v>
      </c>
      <c r="N70" s="135"/>
      <c r="O70" s="139"/>
      <c r="P70" s="281" t="str">
        <f>'Lista VCP_ABR_2025(nao_editar)'!F160</f>
        <v>Reprovado</v>
      </c>
      <c r="Q70" s="282"/>
      <c r="R70" s="28"/>
      <c r="S70"/>
      <c r="U70" s="247"/>
    </row>
    <row r="71" spans="1:29" ht="14.25" x14ac:dyDescent="0.45">
      <c r="A71" s="224"/>
      <c r="B71" s="238"/>
      <c r="C71" s="226"/>
      <c r="D71" s="239"/>
      <c r="E71" s="228"/>
      <c r="F71" s="239"/>
      <c r="G71" s="239"/>
      <c r="H71" s="239"/>
      <c r="I71" s="229"/>
      <c r="J71" s="229"/>
      <c r="K71" s="230"/>
      <c r="L71" s="238"/>
      <c r="M71" s="226"/>
      <c r="N71" s="239"/>
      <c r="O71" s="228"/>
      <c r="P71" s="239"/>
      <c r="Q71" s="239"/>
      <c r="R71" s="239"/>
      <c r="S71" s="229"/>
      <c r="T71" s="231"/>
      <c r="U71" s="247"/>
    </row>
    <row r="72" spans="1:29" ht="14.25" x14ac:dyDescent="0.45">
      <c r="I72"/>
      <c r="J72"/>
      <c r="K72" s="222"/>
      <c r="S72"/>
      <c r="U72" s="247"/>
    </row>
    <row r="73" spans="1:29" ht="14.25" x14ac:dyDescent="0.45">
      <c r="B73" s="54"/>
      <c r="C73" s="68" t="s">
        <v>208</v>
      </c>
      <c r="D73" s="70"/>
      <c r="E73" s="101"/>
      <c r="F73" s="70"/>
      <c r="G73" s="71"/>
      <c r="H73" s="28"/>
      <c r="I73"/>
      <c r="J73"/>
      <c r="K73" s="222"/>
      <c r="L73" s="54"/>
      <c r="M73" s="68" t="s">
        <v>208</v>
      </c>
      <c r="N73" s="70"/>
      <c r="O73" s="101"/>
      <c r="P73" s="70"/>
      <c r="Q73" s="71"/>
      <c r="R73" s="28"/>
      <c r="S73"/>
      <c r="U73" s="247"/>
    </row>
    <row r="74" spans="1:29" ht="14.25" x14ac:dyDescent="0.45">
      <c r="B74" s="54"/>
      <c r="C74" s="66" t="s">
        <v>306</v>
      </c>
      <c r="D74" s="65"/>
      <c r="E74" s="110"/>
      <c r="F74" s="281">
        <f>'Lista VCP_BCI_2025'!F167</f>
        <v>4</v>
      </c>
      <c r="G74" s="282"/>
      <c r="H74" s="28"/>
      <c r="I74"/>
      <c r="J74"/>
      <c r="K74" s="222"/>
      <c r="L74" s="54"/>
      <c r="M74" s="66" t="s">
        <v>306</v>
      </c>
      <c r="N74" s="65"/>
      <c r="O74" s="110"/>
      <c r="P74" s="281">
        <f>'Lista VCP_ABR_2025(nao_editar)'!F170</f>
        <v>4</v>
      </c>
      <c r="Q74" s="282"/>
      <c r="R74" s="28"/>
      <c r="S74"/>
      <c r="U74" s="247"/>
    </row>
    <row r="75" spans="1:29" ht="14.25" x14ac:dyDescent="0.45">
      <c r="B75" s="54"/>
      <c r="C75" s="66" t="s">
        <v>202</v>
      </c>
      <c r="D75" s="65"/>
      <c r="E75" s="110"/>
      <c r="F75" s="281">
        <f>'Lista VCP_BCI_2025'!F168</f>
        <v>0</v>
      </c>
      <c r="G75" s="282"/>
      <c r="H75" s="28"/>
      <c r="I75"/>
      <c r="J75"/>
      <c r="K75" s="222"/>
      <c r="L75" s="54"/>
      <c r="M75" s="66" t="s">
        <v>202</v>
      </c>
      <c r="N75" s="65"/>
      <c r="O75" s="110"/>
      <c r="P75" s="281">
        <f>'Lista VCP_ABR_2025(nao_editar)'!F171</f>
        <v>0</v>
      </c>
      <c r="Q75" s="282"/>
      <c r="R75" s="28"/>
      <c r="S75"/>
      <c r="U75" s="247"/>
    </row>
    <row r="76" spans="1:29" ht="14.25" x14ac:dyDescent="0.45">
      <c r="B76" s="54"/>
      <c r="C76" s="66" t="s">
        <v>203</v>
      </c>
      <c r="D76" s="65"/>
      <c r="E76" s="110"/>
      <c r="F76" s="281">
        <f>'Lista VCP_BCI_2025'!F169</f>
        <v>0</v>
      </c>
      <c r="G76" s="282"/>
      <c r="H76" s="28"/>
      <c r="I76"/>
      <c r="J76"/>
      <c r="K76" s="222"/>
      <c r="L76" s="54"/>
      <c r="M76" s="66" t="s">
        <v>203</v>
      </c>
      <c r="N76" s="65"/>
      <c r="O76" s="110"/>
      <c r="P76" s="281">
        <f>'Lista VCP_ABR_2025(nao_editar)'!F172</f>
        <v>0</v>
      </c>
      <c r="Q76" s="282"/>
      <c r="R76" s="28"/>
      <c r="S76"/>
      <c r="U76" s="247"/>
    </row>
    <row r="77" spans="1:29" ht="14.25" x14ac:dyDescent="0.45">
      <c r="B77" s="54"/>
      <c r="C77" s="66" t="s">
        <v>201</v>
      </c>
      <c r="D77" s="65"/>
      <c r="E77" s="110"/>
      <c r="F77" s="281">
        <f>'Lista VCP_BCI_2025'!F170</f>
        <v>4</v>
      </c>
      <c r="G77" s="282"/>
      <c r="H77" s="28"/>
      <c r="I77"/>
      <c r="J77"/>
      <c r="K77" s="222"/>
      <c r="L77" s="54"/>
      <c r="M77" s="66" t="s">
        <v>201</v>
      </c>
      <c r="N77" s="65"/>
      <c r="O77" s="110"/>
      <c r="P77" s="281">
        <f>'Lista VCP_ABR_2025(nao_editar)'!F173</f>
        <v>4</v>
      </c>
      <c r="Q77" s="282"/>
      <c r="R77" s="28"/>
      <c r="S77"/>
      <c r="U77" s="247"/>
    </row>
    <row r="78" spans="1:29" s="7" customFormat="1" ht="14.25" x14ac:dyDescent="0.45">
      <c r="B78" s="4"/>
      <c r="C78" s="67" t="s">
        <v>285</v>
      </c>
      <c r="D78" s="64"/>
      <c r="E78" s="112"/>
      <c r="F78" s="283">
        <f>F75/F74</f>
        <v>0</v>
      </c>
      <c r="G78" s="284"/>
      <c r="H78" s="27"/>
      <c r="I78"/>
      <c r="J78"/>
      <c r="K78" s="223"/>
      <c r="L78" s="4"/>
      <c r="M78" s="67" t="s">
        <v>285</v>
      </c>
      <c r="N78" s="64"/>
      <c r="O78" s="112"/>
      <c r="P78" s="283">
        <f>P75/P74</f>
        <v>0</v>
      </c>
      <c r="Q78" s="284"/>
      <c r="R78" s="27"/>
      <c r="S78"/>
      <c r="T78" s="211"/>
      <c r="U78" s="248"/>
      <c r="V78" s="211"/>
      <c r="W78" s="211"/>
      <c r="X78" s="211"/>
      <c r="Y78" s="211"/>
      <c r="Z78" s="6"/>
      <c r="AA78" s="6"/>
      <c r="AB78" s="6"/>
      <c r="AC78" s="6"/>
    </row>
    <row r="79" spans="1:29" ht="14.25" x14ac:dyDescent="0.45">
      <c r="B79" s="54"/>
      <c r="C79" s="58"/>
      <c r="D79" s="28"/>
      <c r="E79" s="54"/>
      <c r="F79" s="28"/>
      <c r="G79" s="28"/>
      <c r="H79" s="28"/>
      <c r="I79"/>
      <c r="J79"/>
      <c r="K79" s="222"/>
      <c r="L79" s="54"/>
      <c r="M79" s="58"/>
      <c r="N79" s="28"/>
      <c r="O79" s="54"/>
      <c r="P79" s="28"/>
      <c r="Q79" s="28"/>
      <c r="R79" s="28"/>
      <c r="S79"/>
      <c r="U79" s="247"/>
    </row>
    <row r="80" spans="1:29" ht="14.25" x14ac:dyDescent="0.45">
      <c r="B80" s="54"/>
      <c r="C80" s="66" t="s">
        <v>275</v>
      </c>
      <c r="D80" s="65"/>
      <c r="E80" s="110"/>
      <c r="F80" s="281">
        <f>'Lista VCP_BCI_2025'!F173</f>
        <v>4</v>
      </c>
      <c r="G80" s="282"/>
      <c r="H80" s="28"/>
      <c r="I80"/>
      <c r="J80"/>
      <c r="K80" s="222"/>
      <c r="L80" s="54"/>
      <c r="M80" s="66" t="s">
        <v>275</v>
      </c>
      <c r="N80" s="65"/>
      <c r="O80" s="110"/>
      <c r="P80" s="281">
        <f>'Lista VCP_ABR_2025(nao_editar)'!F176</f>
        <v>4</v>
      </c>
      <c r="Q80" s="282"/>
      <c r="R80" s="28"/>
      <c r="S80"/>
      <c r="U80" s="247"/>
    </row>
    <row r="81" spans="1:29" ht="14.25" x14ac:dyDescent="0.45">
      <c r="B81" s="54"/>
      <c r="C81" s="66" t="s">
        <v>202</v>
      </c>
      <c r="D81" s="65"/>
      <c r="E81" s="110"/>
      <c r="F81" s="281">
        <f>'Lista VCP_BCI_2025'!F174</f>
        <v>0</v>
      </c>
      <c r="G81" s="282"/>
      <c r="H81" s="28"/>
      <c r="I81"/>
      <c r="J81"/>
      <c r="K81" s="222"/>
      <c r="L81" s="54"/>
      <c r="M81" s="66" t="s">
        <v>202</v>
      </c>
      <c r="N81" s="65"/>
      <c r="O81" s="110"/>
      <c r="P81" s="281">
        <f>'Lista VCP_ABR_2025(nao_editar)'!F177</f>
        <v>0</v>
      </c>
      <c r="Q81" s="282"/>
      <c r="R81" s="28"/>
      <c r="S81"/>
      <c r="U81" s="247"/>
    </row>
    <row r="82" spans="1:29" ht="14.25" x14ac:dyDescent="0.45">
      <c r="B82" s="54"/>
      <c r="C82" s="66" t="s">
        <v>203</v>
      </c>
      <c r="D82" s="65"/>
      <c r="E82" s="110"/>
      <c r="F82" s="281">
        <f>'Lista VCP_BCI_2025'!F175</f>
        <v>0</v>
      </c>
      <c r="G82" s="282"/>
      <c r="H82" s="28"/>
      <c r="I82"/>
      <c r="J82"/>
      <c r="K82" s="222"/>
      <c r="L82" s="54"/>
      <c r="M82" s="66" t="s">
        <v>203</v>
      </c>
      <c r="N82" s="65"/>
      <c r="O82" s="110"/>
      <c r="P82" s="281">
        <f>'Lista VCP_ABR_2025(nao_editar)'!F178</f>
        <v>0</v>
      </c>
      <c r="Q82" s="282"/>
      <c r="R82" s="28"/>
      <c r="S82"/>
      <c r="U82" s="247"/>
    </row>
    <row r="83" spans="1:29" ht="14.25" x14ac:dyDescent="0.45">
      <c r="B83" s="54"/>
      <c r="C83" s="66" t="s">
        <v>201</v>
      </c>
      <c r="D83" s="65"/>
      <c r="E83" s="110"/>
      <c r="F83" s="281">
        <f>'Lista VCP_BCI_2025'!F176</f>
        <v>4</v>
      </c>
      <c r="G83" s="282"/>
      <c r="H83" s="28"/>
      <c r="I83"/>
      <c r="J83"/>
      <c r="K83" s="222"/>
      <c r="L83" s="54"/>
      <c r="M83" s="66" t="s">
        <v>201</v>
      </c>
      <c r="N83" s="65"/>
      <c r="O83" s="110"/>
      <c r="P83" s="281">
        <f>'Lista VCP_ABR_2025(nao_editar)'!F179</f>
        <v>4</v>
      </c>
      <c r="Q83" s="282"/>
      <c r="R83" s="28"/>
      <c r="S83"/>
      <c r="U83" s="247"/>
    </row>
    <row r="84" spans="1:29" s="7" customFormat="1" ht="14.25" x14ac:dyDescent="0.45">
      <c r="B84" s="4"/>
      <c r="C84" s="67" t="s">
        <v>285</v>
      </c>
      <c r="D84" s="64"/>
      <c r="E84" s="112"/>
      <c r="F84" s="283">
        <f>F81/F80</f>
        <v>0</v>
      </c>
      <c r="G84" s="284"/>
      <c r="H84" s="27"/>
      <c r="I84"/>
      <c r="J84"/>
      <c r="K84" s="223"/>
      <c r="L84" s="4"/>
      <c r="M84" s="67" t="s">
        <v>285</v>
      </c>
      <c r="N84" s="64"/>
      <c r="O84" s="112"/>
      <c r="P84" s="283">
        <f>P81/P80</f>
        <v>0</v>
      </c>
      <c r="Q84" s="284"/>
      <c r="R84" s="27"/>
      <c r="S84"/>
      <c r="T84" s="211"/>
      <c r="U84" s="248"/>
      <c r="V84" s="211"/>
      <c r="W84" s="211"/>
      <c r="X84" s="211"/>
      <c r="Y84" s="211"/>
      <c r="Z84" s="6"/>
      <c r="AA84" s="6"/>
      <c r="AB84" s="6"/>
      <c r="AC84" s="6"/>
    </row>
    <row r="85" spans="1:29" ht="14.25" x14ac:dyDescent="0.45">
      <c r="B85" s="54"/>
      <c r="C85" s="58"/>
      <c r="D85" s="28"/>
      <c r="E85" s="54"/>
      <c r="F85" s="28"/>
      <c r="G85" s="28"/>
      <c r="H85" s="28"/>
      <c r="I85"/>
      <c r="J85"/>
      <c r="K85" s="222"/>
      <c r="L85" s="54"/>
      <c r="M85" s="58"/>
      <c r="N85" s="28"/>
      <c r="O85" s="54"/>
      <c r="P85" s="28"/>
      <c r="Q85" s="28"/>
      <c r="R85" s="28"/>
      <c r="S85"/>
      <c r="U85" s="247"/>
    </row>
    <row r="86" spans="1:29" ht="14.25" x14ac:dyDescent="0.45">
      <c r="B86" s="54"/>
      <c r="C86" s="1"/>
      <c r="D86" s="1"/>
      <c r="E86" s="54"/>
      <c r="F86" s="285" t="s">
        <v>304</v>
      </c>
      <c r="G86" s="286"/>
      <c r="H86" s="1"/>
      <c r="I86"/>
      <c r="J86"/>
      <c r="K86" s="222"/>
      <c r="L86" s="54"/>
      <c r="M86" s="1"/>
      <c r="N86" s="1"/>
      <c r="O86" s="54"/>
      <c r="P86" s="285" t="s">
        <v>304</v>
      </c>
      <c r="Q86" s="286"/>
      <c r="R86" s="1"/>
      <c r="S86"/>
      <c r="U86" s="247"/>
    </row>
    <row r="87" spans="1:29" ht="14.25" x14ac:dyDescent="0.45">
      <c r="B87" s="54"/>
      <c r="C87" s="69" t="s">
        <v>279</v>
      </c>
      <c r="D87" s="70"/>
      <c r="E87" s="102"/>
      <c r="F87" s="281" t="str">
        <f>'Lista VCP_BCI_2025'!F180</f>
        <v>Reprovado</v>
      </c>
      <c r="G87" s="282"/>
      <c r="H87" s="28"/>
      <c r="I87"/>
      <c r="J87"/>
      <c r="K87" s="222"/>
      <c r="L87" s="54"/>
      <c r="M87" s="69" t="s">
        <v>279</v>
      </c>
      <c r="N87" s="70"/>
      <c r="O87" s="102"/>
      <c r="P87" s="281" t="str">
        <f>'Lista VCP_ABR_2025(nao_editar)'!F183</f>
        <v>Reprovado</v>
      </c>
      <c r="Q87" s="282"/>
      <c r="R87" s="28"/>
      <c r="S87"/>
      <c r="U87" s="247"/>
    </row>
    <row r="88" spans="1:29" ht="14.25" x14ac:dyDescent="0.45">
      <c r="F88"/>
      <c r="G88"/>
      <c r="I88"/>
      <c r="J88"/>
      <c r="K88" s="222"/>
      <c r="P88"/>
      <c r="Q88"/>
      <c r="S88"/>
      <c r="U88" s="247"/>
    </row>
    <row r="89" spans="1:29" ht="14.25" x14ac:dyDescent="0.45">
      <c r="A89" s="232"/>
      <c r="B89" s="240"/>
      <c r="C89" s="241"/>
      <c r="D89" s="242"/>
      <c r="E89" s="243"/>
      <c r="F89" s="234"/>
      <c r="G89" s="234"/>
      <c r="H89" s="242"/>
      <c r="I89" s="234"/>
      <c r="J89" s="234"/>
      <c r="K89" s="235"/>
      <c r="L89" s="240"/>
      <c r="M89" s="241"/>
      <c r="N89" s="242"/>
      <c r="O89" s="243"/>
      <c r="P89" s="234"/>
      <c r="Q89" s="234"/>
      <c r="R89" s="242"/>
      <c r="S89" s="234"/>
      <c r="T89" s="237"/>
      <c r="U89" s="247"/>
    </row>
    <row r="90" spans="1:29" ht="14.25" x14ac:dyDescent="0.45">
      <c r="F90"/>
      <c r="G90"/>
      <c r="I90"/>
      <c r="J90"/>
      <c r="K90" s="222"/>
      <c r="P90"/>
      <c r="Q90"/>
      <c r="S90"/>
      <c r="U90" s="247"/>
    </row>
    <row r="91" spans="1:29" ht="14.25" x14ac:dyDescent="0.45">
      <c r="B91" s="54"/>
      <c r="C91" s="134" t="s">
        <v>209</v>
      </c>
      <c r="D91" s="135"/>
      <c r="E91" s="136"/>
      <c r="F91" s="135"/>
      <c r="G91" s="137"/>
      <c r="H91" s="28"/>
      <c r="I91"/>
      <c r="J91"/>
      <c r="K91" s="222"/>
      <c r="L91" s="54"/>
      <c r="M91" s="134" t="s">
        <v>209</v>
      </c>
      <c r="N91" s="135"/>
      <c r="O91" s="136"/>
      <c r="P91" s="135"/>
      <c r="Q91" s="137"/>
      <c r="R91" s="28"/>
      <c r="S91"/>
      <c r="U91" s="247"/>
    </row>
    <row r="92" spans="1:29" ht="14.25" x14ac:dyDescent="0.45">
      <c r="B92" s="54"/>
      <c r="C92" s="66" t="s">
        <v>306</v>
      </c>
      <c r="D92" s="65"/>
      <c r="E92" s="110"/>
      <c r="F92" s="281">
        <f>'Lista VCP_BCI_2025'!F191</f>
        <v>7</v>
      </c>
      <c r="G92" s="282"/>
      <c r="H92" s="28"/>
      <c r="I92"/>
      <c r="J92"/>
      <c r="K92" s="222"/>
      <c r="L92" s="54"/>
      <c r="M92" s="66" t="s">
        <v>306</v>
      </c>
      <c r="N92" s="65"/>
      <c r="O92" s="110"/>
      <c r="P92" s="281">
        <f>'Lista VCP_ABR_2025(nao_editar)'!F194</f>
        <v>2</v>
      </c>
      <c r="Q92" s="282"/>
      <c r="R92" s="28"/>
      <c r="S92"/>
      <c r="U92" s="247"/>
    </row>
    <row r="93" spans="1:29" ht="14.25" x14ac:dyDescent="0.45">
      <c r="B93" s="54"/>
      <c r="C93" s="66" t="s">
        <v>202</v>
      </c>
      <c r="D93" s="65"/>
      <c r="E93" s="110"/>
      <c r="F93" s="281">
        <f>'Lista VCP_BCI_2025'!F192</f>
        <v>0</v>
      </c>
      <c r="G93" s="282"/>
      <c r="H93" s="28"/>
      <c r="I93"/>
      <c r="J93"/>
      <c r="K93" s="222"/>
      <c r="L93" s="54"/>
      <c r="M93" s="66" t="s">
        <v>202</v>
      </c>
      <c r="N93" s="65"/>
      <c r="O93" s="110"/>
      <c r="P93" s="281">
        <f>'Lista VCP_ABR_2025(nao_editar)'!F195</f>
        <v>0</v>
      </c>
      <c r="Q93" s="282"/>
      <c r="R93" s="28"/>
      <c r="S93"/>
      <c r="U93" s="247"/>
    </row>
    <row r="94" spans="1:29" ht="14.25" x14ac:dyDescent="0.45">
      <c r="B94" s="54"/>
      <c r="C94" s="66" t="s">
        <v>203</v>
      </c>
      <c r="D94" s="65"/>
      <c r="E94" s="110"/>
      <c r="F94" s="281">
        <f>'Lista VCP_BCI_2025'!F193</f>
        <v>0</v>
      </c>
      <c r="G94" s="282"/>
      <c r="H94" s="28"/>
      <c r="I94"/>
      <c r="J94"/>
      <c r="K94" s="222"/>
      <c r="L94" s="54"/>
      <c r="M94" s="66" t="s">
        <v>203</v>
      </c>
      <c r="N94" s="65"/>
      <c r="O94" s="110"/>
      <c r="P94" s="281">
        <f>'Lista VCP_ABR_2025(nao_editar)'!F196</f>
        <v>0</v>
      </c>
      <c r="Q94" s="282"/>
      <c r="R94" s="28"/>
      <c r="S94"/>
      <c r="U94" s="247"/>
    </row>
    <row r="95" spans="1:29" ht="14.25" x14ac:dyDescent="0.45">
      <c r="B95" s="54"/>
      <c r="C95" s="66" t="s">
        <v>201</v>
      </c>
      <c r="D95" s="65"/>
      <c r="E95" s="110"/>
      <c r="F95" s="281">
        <f>'Lista VCP_BCI_2025'!F194</f>
        <v>7</v>
      </c>
      <c r="G95" s="282"/>
      <c r="H95" s="28"/>
      <c r="I95"/>
      <c r="J95"/>
      <c r="K95" s="222"/>
      <c r="L95" s="54"/>
      <c r="M95" s="66" t="s">
        <v>201</v>
      </c>
      <c r="N95" s="65"/>
      <c r="O95" s="110"/>
      <c r="P95" s="281">
        <f>'Lista VCP_ABR_2025(nao_editar)'!F197</f>
        <v>2</v>
      </c>
      <c r="Q95" s="282"/>
      <c r="R95" s="28"/>
      <c r="S95"/>
      <c r="U95" s="247"/>
    </row>
    <row r="96" spans="1:29" s="7" customFormat="1" ht="14.25" x14ac:dyDescent="0.45">
      <c r="B96" s="4"/>
      <c r="C96" s="67" t="s">
        <v>285</v>
      </c>
      <c r="D96" s="64"/>
      <c r="E96" s="112"/>
      <c r="F96" s="283">
        <f>F93/F92</f>
        <v>0</v>
      </c>
      <c r="G96" s="284"/>
      <c r="H96" s="27"/>
      <c r="I96"/>
      <c r="J96"/>
      <c r="K96" s="223"/>
      <c r="L96" s="4"/>
      <c r="M96" s="67" t="s">
        <v>285</v>
      </c>
      <c r="N96" s="64"/>
      <c r="O96" s="112"/>
      <c r="P96" s="283">
        <f>P93/P92</f>
        <v>0</v>
      </c>
      <c r="Q96" s="284"/>
      <c r="R96" s="27"/>
      <c r="S96"/>
      <c r="T96" s="211"/>
      <c r="U96" s="248"/>
      <c r="V96" s="211"/>
      <c r="W96" s="211"/>
      <c r="X96" s="211"/>
      <c r="Y96" s="211"/>
      <c r="Z96" s="6"/>
      <c r="AA96" s="6"/>
      <c r="AB96" s="6"/>
      <c r="AC96" s="6"/>
    </row>
    <row r="97" spans="1:29" ht="14.25" x14ac:dyDescent="0.45">
      <c r="B97" s="54"/>
      <c r="C97" s="58"/>
      <c r="D97" s="28"/>
      <c r="E97" s="54"/>
      <c r="F97" s="92"/>
      <c r="G97" s="92"/>
      <c r="H97" s="28"/>
      <c r="I97"/>
      <c r="J97"/>
      <c r="K97" s="222"/>
      <c r="L97" s="54"/>
      <c r="M97" s="58"/>
      <c r="N97" s="28"/>
      <c r="O97" s="54"/>
      <c r="P97" s="92"/>
      <c r="Q97" s="92"/>
      <c r="R97" s="28"/>
      <c r="S97"/>
      <c r="U97" s="247"/>
    </row>
    <row r="98" spans="1:29" ht="14.25" x14ac:dyDescent="0.45">
      <c r="B98" s="54"/>
      <c r="C98" s="66" t="s">
        <v>275</v>
      </c>
      <c r="D98" s="65"/>
      <c r="E98" s="110"/>
      <c r="F98" s="281">
        <f>'Lista VCP_BCI_2025'!F197</f>
        <v>7</v>
      </c>
      <c r="G98" s="282"/>
      <c r="H98" s="28"/>
      <c r="I98"/>
      <c r="J98"/>
      <c r="K98" s="222"/>
      <c r="L98" s="54"/>
      <c r="M98" s="66" t="s">
        <v>275</v>
      </c>
      <c r="N98" s="65"/>
      <c r="O98" s="110"/>
      <c r="P98" s="281">
        <f>'Lista VCP_ABR_2025(nao_editar)'!F200</f>
        <v>2</v>
      </c>
      <c r="Q98" s="282"/>
      <c r="R98" s="28"/>
      <c r="S98"/>
      <c r="U98" s="247"/>
    </row>
    <row r="99" spans="1:29" ht="14.25" x14ac:dyDescent="0.45">
      <c r="B99" s="54"/>
      <c r="C99" s="66" t="s">
        <v>202</v>
      </c>
      <c r="D99" s="65"/>
      <c r="E99" s="110"/>
      <c r="F99" s="281">
        <f>'Lista VCP_BCI_2025'!F198</f>
        <v>0</v>
      </c>
      <c r="G99" s="282"/>
      <c r="H99" s="28"/>
      <c r="I99"/>
      <c r="J99"/>
      <c r="K99" s="222"/>
      <c r="L99" s="54"/>
      <c r="M99" s="66" t="s">
        <v>202</v>
      </c>
      <c r="N99" s="65"/>
      <c r="O99" s="110"/>
      <c r="P99" s="281">
        <f>'Lista VCP_ABR_2025(nao_editar)'!F201</f>
        <v>0</v>
      </c>
      <c r="Q99" s="282"/>
      <c r="R99" s="28"/>
      <c r="S99"/>
      <c r="U99" s="247"/>
    </row>
    <row r="100" spans="1:29" ht="14.25" x14ac:dyDescent="0.45">
      <c r="B100" s="54"/>
      <c r="C100" s="66" t="s">
        <v>203</v>
      </c>
      <c r="D100" s="65"/>
      <c r="E100" s="110"/>
      <c r="F100" s="281">
        <f>'Lista VCP_BCI_2025'!F199</f>
        <v>0</v>
      </c>
      <c r="G100" s="282"/>
      <c r="H100" s="28"/>
      <c r="I100"/>
      <c r="J100"/>
      <c r="K100" s="222"/>
      <c r="L100" s="54"/>
      <c r="M100" s="66" t="s">
        <v>203</v>
      </c>
      <c r="N100" s="65"/>
      <c r="O100" s="110"/>
      <c r="P100" s="281">
        <f>'Lista VCP_ABR_2025(nao_editar)'!F202</f>
        <v>0</v>
      </c>
      <c r="Q100" s="282"/>
      <c r="R100" s="28"/>
      <c r="S100"/>
      <c r="U100" s="247"/>
    </row>
    <row r="101" spans="1:29" ht="14.25" x14ac:dyDescent="0.45">
      <c r="B101" s="54"/>
      <c r="C101" s="66" t="s">
        <v>201</v>
      </c>
      <c r="D101" s="65"/>
      <c r="E101" s="110"/>
      <c r="F101" s="281">
        <f>'Lista VCP_BCI_2025'!F200</f>
        <v>7</v>
      </c>
      <c r="G101" s="282"/>
      <c r="H101" s="28"/>
      <c r="I101"/>
      <c r="J101"/>
      <c r="K101" s="222"/>
      <c r="L101" s="54"/>
      <c r="M101" s="66" t="s">
        <v>201</v>
      </c>
      <c r="N101" s="65"/>
      <c r="O101" s="110"/>
      <c r="P101" s="281">
        <f>'Lista VCP_ABR_2025(nao_editar)'!F203</f>
        <v>2</v>
      </c>
      <c r="Q101" s="282"/>
      <c r="R101" s="28"/>
      <c r="S101"/>
      <c r="U101" s="247"/>
    </row>
    <row r="102" spans="1:29" s="7" customFormat="1" ht="14.25" x14ac:dyDescent="0.45">
      <c r="B102" s="4"/>
      <c r="C102" s="67" t="s">
        <v>285</v>
      </c>
      <c r="D102" s="64"/>
      <c r="E102" s="112"/>
      <c r="F102" s="283">
        <f>F99/F98</f>
        <v>0</v>
      </c>
      <c r="G102" s="284"/>
      <c r="H102" s="27"/>
      <c r="I102"/>
      <c r="J102"/>
      <c r="K102" s="223"/>
      <c r="L102" s="4"/>
      <c r="M102" s="67" t="s">
        <v>285</v>
      </c>
      <c r="N102" s="64"/>
      <c r="O102" s="112"/>
      <c r="P102" s="283">
        <f>P99/P98</f>
        <v>0</v>
      </c>
      <c r="Q102" s="284"/>
      <c r="R102" s="27"/>
      <c r="S102"/>
      <c r="T102" s="211"/>
      <c r="U102" s="248"/>
      <c r="V102" s="211"/>
      <c r="W102" s="211"/>
      <c r="X102" s="211"/>
      <c r="Y102" s="211"/>
      <c r="Z102" s="6"/>
      <c r="AA102" s="6"/>
      <c r="AB102" s="6"/>
      <c r="AC102" s="6"/>
    </row>
    <row r="103" spans="1:29" ht="14.25" x14ac:dyDescent="0.45">
      <c r="B103" s="54"/>
      <c r="C103" s="58"/>
      <c r="D103" s="28"/>
      <c r="E103" s="54"/>
      <c r="F103" s="293"/>
      <c r="G103" s="294"/>
      <c r="H103" s="28"/>
      <c r="I103"/>
      <c r="J103"/>
      <c r="K103" s="222"/>
      <c r="L103" s="54"/>
      <c r="M103" s="58"/>
      <c r="N103" s="28"/>
      <c r="O103" s="54"/>
      <c r="P103" s="293"/>
      <c r="Q103" s="294"/>
      <c r="R103" s="28"/>
      <c r="S103"/>
      <c r="U103" s="247"/>
    </row>
    <row r="104" spans="1:29" ht="14.25" x14ac:dyDescent="0.45">
      <c r="B104" s="54"/>
      <c r="C104" s="1"/>
      <c r="D104" s="1"/>
      <c r="E104" s="54"/>
      <c r="F104" s="287" t="s">
        <v>304</v>
      </c>
      <c r="G104" s="288"/>
      <c r="H104" s="1"/>
      <c r="I104"/>
      <c r="J104"/>
      <c r="K104" s="222"/>
      <c r="L104" s="54"/>
      <c r="M104" s="1"/>
      <c r="N104" s="1"/>
      <c r="O104" s="54"/>
      <c r="P104" s="287" t="s">
        <v>304</v>
      </c>
      <c r="Q104" s="288"/>
      <c r="R104" s="1"/>
      <c r="S104"/>
      <c r="U104" s="247"/>
    </row>
    <row r="105" spans="1:29" ht="14.25" x14ac:dyDescent="0.45">
      <c r="B105" s="54"/>
      <c r="C105" s="138" t="s">
        <v>280</v>
      </c>
      <c r="D105" s="135"/>
      <c r="E105" s="139"/>
      <c r="F105" s="281" t="str">
        <f>'Lista VCP_BCI_2025'!F204</f>
        <v>Reprovado</v>
      </c>
      <c r="G105" s="282"/>
      <c r="H105" s="28"/>
      <c r="I105"/>
      <c r="J105"/>
      <c r="K105" s="222"/>
      <c r="L105" s="54"/>
      <c r="M105" s="138" t="s">
        <v>280</v>
      </c>
      <c r="N105" s="135"/>
      <c r="O105" s="139"/>
      <c r="P105" s="281" t="str">
        <f>'Lista VCP_ABR_2025(nao_editar)'!F207</f>
        <v>Reprovado</v>
      </c>
      <c r="Q105" s="282"/>
      <c r="R105" s="28"/>
      <c r="S105"/>
      <c r="U105" s="247"/>
    </row>
    <row r="106" spans="1:29" ht="14.25" x14ac:dyDescent="0.45">
      <c r="F106"/>
      <c r="G106"/>
      <c r="I106"/>
      <c r="J106"/>
      <c r="K106" s="222"/>
      <c r="P106"/>
      <c r="Q106"/>
      <c r="S106"/>
      <c r="U106" s="247"/>
    </row>
    <row r="107" spans="1:29" ht="14.25" x14ac:dyDescent="0.45">
      <c r="A107" s="232"/>
      <c r="B107" s="240"/>
      <c r="C107" s="241"/>
      <c r="D107" s="242"/>
      <c r="E107" s="243"/>
      <c r="F107" s="234"/>
      <c r="G107" s="234"/>
      <c r="H107" s="242"/>
      <c r="I107" s="234"/>
      <c r="J107" s="234"/>
      <c r="K107" s="235"/>
      <c r="L107" s="240"/>
      <c r="M107" s="241"/>
      <c r="N107" s="242"/>
      <c r="O107" s="243"/>
      <c r="P107" s="234"/>
      <c r="Q107" s="234"/>
      <c r="R107" s="242"/>
      <c r="S107" s="234"/>
      <c r="T107" s="237"/>
      <c r="U107" s="247"/>
    </row>
    <row r="108" spans="1:29" ht="14.25" x14ac:dyDescent="0.45">
      <c r="F108"/>
      <c r="G108"/>
      <c r="I108"/>
      <c r="J108"/>
      <c r="K108" s="222"/>
      <c r="P108"/>
      <c r="Q108"/>
      <c r="S108"/>
      <c r="U108" s="247"/>
    </row>
    <row r="109" spans="1:29" ht="25.5" customHeight="1" x14ac:dyDescent="0.45">
      <c r="B109" s="54"/>
      <c r="C109" s="72" t="s">
        <v>500</v>
      </c>
      <c r="D109" s="70"/>
      <c r="E109" s="101"/>
      <c r="F109" s="70"/>
      <c r="G109" s="71"/>
      <c r="H109" s="28"/>
      <c r="I109"/>
      <c r="J109"/>
      <c r="K109" s="222"/>
      <c r="L109" s="54"/>
      <c r="M109" s="72" t="s">
        <v>500</v>
      </c>
      <c r="N109" s="70"/>
      <c r="O109" s="101"/>
      <c r="P109" s="70"/>
      <c r="Q109" s="71"/>
      <c r="R109" s="28"/>
      <c r="S109"/>
      <c r="U109" s="247"/>
    </row>
    <row r="110" spans="1:29" ht="14.25" x14ac:dyDescent="0.45">
      <c r="B110" s="54"/>
      <c r="C110" s="66" t="s">
        <v>306</v>
      </c>
      <c r="D110" s="65"/>
      <c r="E110" s="110"/>
      <c r="F110" s="281">
        <f>'Lista VCP_BCI_2025'!F218</f>
        <v>100</v>
      </c>
      <c r="G110" s="282"/>
      <c r="H110" s="28"/>
      <c r="I110"/>
      <c r="J110"/>
      <c r="K110" s="222"/>
      <c r="L110" s="54"/>
      <c r="M110" s="66" t="s">
        <v>306</v>
      </c>
      <c r="N110" s="65"/>
      <c r="O110" s="110"/>
      <c r="P110" s="281">
        <f>'Lista VCP_ABR_2025(nao_editar)'!F221</f>
        <v>99</v>
      </c>
      <c r="Q110" s="282"/>
      <c r="R110" s="28"/>
      <c r="S110"/>
      <c r="U110" s="247"/>
    </row>
    <row r="111" spans="1:29" ht="14.25" x14ac:dyDescent="0.45">
      <c r="B111" s="54"/>
      <c r="C111" s="66" t="s">
        <v>202</v>
      </c>
      <c r="D111" s="65"/>
      <c r="E111" s="110"/>
      <c r="F111" s="281">
        <f>'Lista VCP_BCI_2025'!F219</f>
        <v>0</v>
      </c>
      <c r="G111" s="282"/>
      <c r="H111" s="28"/>
      <c r="I111"/>
      <c r="J111"/>
      <c r="K111" s="222"/>
      <c r="L111" s="54"/>
      <c r="M111" s="66" t="s">
        <v>202</v>
      </c>
      <c r="N111" s="65"/>
      <c r="O111" s="110"/>
      <c r="P111" s="281">
        <f>'Lista VCP_ABR_2025(nao_editar)'!F222</f>
        <v>0</v>
      </c>
      <c r="Q111" s="282"/>
      <c r="R111" s="28"/>
      <c r="S111"/>
      <c r="U111" s="247"/>
    </row>
    <row r="112" spans="1:29" ht="14.25" x14ac:dyDescent="0.45">
      <c r="B112" s="54"/>
      <c r="C112" s="66" t="s">
        <v>203</v>
      </c>
      <c r="D112" s="65"/>
      <c r="E112" s="110"/>
      <c r="F112" s="281">
        <f>'Lista VCP_BCI_2025'!F220</f>
        <v>0</v>
      </c>
      <c r="G112" s="282"/>
      <c r="H112" s="28"/>
      <c r="I112"/>
      <c r="J112"/>
      <c r="K112" s="222"/>
      <c r="L112" s="54"/>
      <c r="M112" s="66" t="s">
        <v>203</v>
      </c>
      <c r="N112" s="65"/>
      <c r="O112" s="110"/>
      <c r="P112" s="281">
        <f>'Lista VCP_ABR_2025(nao_editar)'!F223</f>
        <v>0</v>
      </c>
      <c r="Q112" s="282"/>
      <c r="R112" s="28"/>
      <c r="S112"/>
      <c r="U112" s="247"/>
    </row>
    <row r="113" spans="1:29" ht="14.25" x14ac:dyDescent="0.45">
      <c r="B113" s="54"/>
      <c r="C113" s="66" t="s">
        <v>201</v>
      </c>
      <c r="D113" s="65"/>
      <c r="E113" s="110"/>
      <c r="F113" s="281">
        <f>'Lista VCP_BCI_2025'!F221</f>
        <v>100</v>
      </c>
      <c r="G113" s="282"/>
      <c r="H113" s="28"/>
      <c r="I113"/>
      <c r="J113"/>
      <c r="K113" s="222"/>
      <c r="L113" s="54"/>
      <c r="M113" s="66" t="s">
        <v>201</v>
      </c>
      <c r="N113" s="65"/>
      <c r="O113" s="110"/>
      <c r="P113" s="281">
        <f>'Lista VCP_ABR_2025(nao_editar)'!F224</f>
        <v>99</v>
      </c>
      <c r="Q113" s="282"/>
      <c r="R113" s="28"/>
      <c r="S113"/>
      <c r="U113" s="247"/>
    </row>
    <row r="114" spans="1:29" s="7" customFormat="1" ht="14.25" x14ac:dyDescent="0.45">
      <c r="B114" s="4"/>
      <c r="C114" s="67" t="s">
        <v>285</v>
      </c>
      <c r="D114" s="64"/>
      <c r="E114" s="112"/>
      <c r="F114" s="283">
        <f>F111/F110</f>
        <v>0</v>
      </c>
      <c r="G114" s="284"/>
      <c r="H114" s="27"/>
      <c r="I114"/>
      <c r="J114"/>
      <c r="K114" s="223"/>
      <c r="L114" s="4"/>
      <c r="M114" s="67" t="s">
        <v>285</v>
      </c>
      <c r="N114" s="64"/>
      <c r="O114" s="112"/>
      <c r="P114" s="283">
        <f>P111/P110</f>
        <v>0</v>
      </c>
      <c r="Q114" s="284"/>
      <c r="R114" s="27"/>
      <c r="S114"/>
      <c r="T114" s="211"/>
      <c r="U114" s="248"/>
      <c r="V114" s="211"/>
      <c r="W114" s="211"/>
      <c r="X114" s="211"/>
      <c r="Y114" s="211"/>
      <c r="Z114" s="6"/>
      <c r="AA114" s="6"/>
      <c r="AB114" s="6"/>
      <c r="AC114" s="6"/>
    </row>
    <row r="115" spans="1:29" ht="14.25" x14ac:dyDescent="0.45">
      <c r="B115" s="54"/>
      <c r="C115" s="58"/>
      <c r="D115" s="28"/>
      <c r="E115" s="54"/>
      <c r="F115" s="28"/>
      <c r="G115" s="28"/>
      <c r="H115" s="28"/>
      <c r="I115"/>
      <c r="J115"/>
      <c r="K115" s="222"/>
      <c r="L115" s="54"/>
      <c r="M115" s="58"/>
      <c r="N115" s="28"/>
      <c r="O115" s="54"/>
      <c r="P115" s="28"/>
      <c r="Q115" s="28"/>
      <c r="R115" s="28"/>
      <c r="S115"/>
      <c r="U115" s="247"/>
    </row>
    <row r="116" spans="1:29" ht="14.25" x14ac:dyDescent="0.45">
      <c r="B116" s="54"/>
      <c r="C116" s="66" t="s">
        <v>275</v>
      </c>
      <c r="D116" s="65"/>
      <c r="E116" s="110"/>
      <c r="F116" s="281">
        <f>'Lista VCP_BCI_2025'!F224</f>
        <v>27</v>
      </c>
      <c r="G116" s="282"/>
      <c r="H116" s="28"/>
      <c r="I116"/>
      <c r="J116"/>
      <c r="K116" s="222"/>
      <c r="L116" s="54"/>
      <c r="M116" s="66" t="s">
        <v>275</v>
      </c>
      <c r="N116" s="65"/>
      <c r="O116" s="110"/>
      <c r="P116" s="281">
        <f>'Lista VCP_ABR_2025(nao_editar)'!F227</f>
        <v>26</v>
      </c>
      <c r="Q116" s="282"/>
      <c r="R116" s="28"/>
      <c r="S116"/>
      <c r="U116" s="247"/>
    </row>
    <row r="117" spans="1:29" ht="14.25" x14ac:dyDescent="0.45">
      <c r="B117" s="54"/>
      <c r="C117" s="66" t="s">
        <v>202</v>
      </c>
      <c r="D117" s="65"/>
      <c r="E117" s="110"/>
      <c r="F117" s="281">
        <f>'Lista VCP_BCI_2025'!F225</f>
        <v>0</v>
      </c>
      <c r="G117" s="282"/>
      <c r="H117" s="28"/>
      <c r="I117"/>
      <c r="J117"/>
      <c r="K117" s="222"/>
      <c r="L117" s="54"/>
      <c r="M117" s="66" t="s">
        <v>202</v>
      </c>
      <c r="N117" s="65"/>
      <c r="O117" s="110"/>
      <c r="P117" s="281">
        <f>'Lista VCP_ABR_2025(nao_editar)'!F228</f>
        <v>0</v>
      </c>
      <c r="Q117" s="282"/>
      <c r="R117" s="28"/>
      <c r="S117"/>
      <c r="U117" s="247"/>
    </row>
    <row r="118" spans="1:29" ht="14.25" x14ac:dyDescent="0.45">
      <c r="B118" s="54"/>
      <c r="C118" s="66" t="s">
        <v>203</v>
      </c>
      <c r="D118" s="65"/>
      <c r="E118" s="110"/>
      <c r="F118" s="281">
        <f>'Lista VCP_BCI_2025'!F226</f>
        <v>0</v>
      </c>
      <c r="G118" s="282"/>
      <c r="H118" s="28"/>
      <c r="I118"/>
      <c r="J118"/>
      <c r="K118" s="222"/>
      <c r="L118" s="54"/>
      <c r="M118" s="66" t="s">
        <v>203</v>
      </c>
      <c r="N118" s="65"/>
      <c r="O118" s="110"/>
      <c r="P118" s="281">
        <f>'Lista VCP_ABR_2025(nao_editar)'!F229</f>
        <v>0</v>
      </c>
      <c r="Q118" s="282"/>
      <c r="R118" s="28"/>
      <c r="S118"/>
      <c r="U118" s="247"/>
    </row>
    <row r="119" spans="1:29" ht="14.25" x14ac:dyDescent="0.45">
      <c r="B119" s="54"/>
      <c r="C119" s="66" t="s">
        <v>201</v>
      </c>
      <c r="D119" s="65"/>
      <c r="E119" s="110"/>
      <c r="F119" s="281">
        <f>'Lista VCP_BCI_2025'!F227</f>
        <v>27</v>
      </c>
      <c r="G119" s="282"/>
      <c r="H119" s="28"/>
      <c r="I119"/>
      <c r="J119"/>
      <c r="K119" s="222"/>
      <c r="L119" s="54"/>
      <c r="M119" s="66" t="s">
        <v>201</v>
      </c>
      <c r="N119" s="65"/>
      <c r="O119" s="110"/>
      <c r="P119" s="281">
        <f>'Lista VCP_ABR_2025(nao_editar)'!F230</f>
        <v>26</v>
      </c>
      <c r="Q119" s="282"/>
      <c r="R119" s="28"/>
      <c r="S119"/>
      <c r="U119" s="247"/>
    </row>
    <row r="120" spans="1:29" s="7" customFormat="1" ht="14.25" x14ac:dyDescent="0.45">
      <c r="B120" s="4"/>
      <c r="C120" s="67" t="s">
        <v>285</v>
      </c>
      <c r="D120" s="64"/>
      <c r="E120" s="112"/>
      <c r="F120" s="283">
        <f>F117/F116</f>
        <v>0</v>
      </c>
      <c r="G120" s="284"/>
      <c r="H120" s="27"/>
      <c r="I120"/>
      <c r="J120"/>
      <c r="K120" s="223"/>
      <c r="L120" s="4"/>
      <c r="M120" s="67" t="s">
        <v>285</v>
      </c>
      <c r="N120" s="64"/>
      <c r="O120" s="112"/>
      <c r="P120" s="283">
        <f>P117/P116</f>
        <v>0</v>
      </c>
      <c r="Q120" s="284"/>
      <c r="R120" s="27"/>
      <c r="S120"/>
      <c r="T120" s="211"/>
      <c r="U120" s="248"/>
      <c r="V120" s="211"/>
      <c r="W120" s="211"/>
      <c r="X120" s="211"/>
      <c r="Y120" s="211"/>
      <c r="Z120" s="6"/>
      <c r="AA120" s="6"/>
      <c r="AB120" s="6"/>
      <c r="AC120" s="6"/>
    </row>
    <row r="121" spans="1:29" ht="14.25" x14ac:dyDescent="0.45">
      <c r="B121" s="54"/>
      <c r="C121" s="58"/>
      <c r="D121" s="28"/>
      <c r="E121" s="54"/>
      <c r="F121" s="28"/>
      <c r="G121" s="28"/>
      <c r="H121" s="28"/>
      <c r="I121"/>
      <c r="J121"/>
      <c r="K121" s="222"/>
      <c r="L121" s="54"/>
      <c r="M121" s="58"/>
      <c r="N121" s="28"/>
      <c r="O121" s="54"/>
      <c r="P121" s="28"/>
      <c r="Q121" s="28"/>
      <c r="R121" s="28"/>
      <c r="S121"/>
      <c r="U121" s="247"/>
    </row>
    <row r="122" spans="1:29" ht="14.25" x14ac:dyDescent="0.45">
      <c r="B122" s="54"/>
      <c r="C122" s="1"/>
      <c r="D122" s="1"/>
      <c r="E122" s="54"/>
      <c r="F122" s="285" t="s">
        <v>304</v>
      </c>
      <c r="G122" s="286"/>
      <c r="H122" s="1"/>
      <c r="I122"/>
      <c r="J122"/>
      <c r="K122" s="222"/>
      <c r="L122" s="54"/>
      <c r="M122" s="1"/>
      <c r="N122" s="1"/>
      <c r="O122" s="54"/>
      <c r="P122" s="285" t="s">
        <v>304</v>
      </c>
      <c r="Q122" s="286"/>
      <c r="R122" s="1"/>
      <c r="S122"/>
      <c r="U122" s="247"/>
    </row>
    <row r="123" spans="1:29" ht="14.25" x14ac:dyDescent="0.45">
      <c r="B123" s="54"/>
      <c r="C123" s="69" t="s">
        <v>281</v>
      </c>
      <c r="D123" s="70"/>
      <c r="E123" s="102"/>
      <c r="F123" s="281" t="str">
        <f>'Lista VCP_BCI_2025'!F231</f>
        <v>Reprovado</v>
      </c>
      <c r="G123" s="282"/>
      <c r="H123" s="28"/>
      <c r="I123"/>
      <c r="J123"/>
      <c r="K123" s="222"/>
      <c r="L123" s="54"/>
      <c r="M123" s="69" t="s">
        <v>281</v>
      </c>
      <c r="N123" s="70"/>
      <c r="O123" s="102"/>
      <c r="P123" s="281" t="str">
        <f>'Lista VCP_ABR_2025(nao_editar)'!F234</f>
        <v>Reprovado</v>
      </c>
      <c r="Q123" s="282"/>
      <c r="R123" s="28"/>
      <c r="S123"/>
      <c r="U123" s="247"/>
    </row>
    <row r="124" spans="1:29" ht="14.25" x14ac:dyDescent="0.45">
      <c r="F124" s="54" t="s">
        <v>340</v>
      </c>
      <c r="I124"/>
      <c r="J124"/>
      <c r="K124" s="222"/>
      <c r="P124" s="54" t="s">
        <v>340</v>
      </c>
      <c r="S124"/>
      <c r="U124" s="247"/>
    </row>
    <row r="125" spans="1:29" ht="14.25" x14ac:dyDescent="0.45">
      <c r="A125" s="232"/>
      <c r="B125" s="240"/>
      <c r="C125" s="241"/>
      <c r="D125" s="242"/>
      <c r="E125" s="243"/>
      <c r="F125" s="234"/>
      <c r="G125" s="234"/>
      <c r="H125" s="242"/>
      <c r="I125" s="234"/>
      <c r="J125" s="234"/>
      <c r="K125" s="235"/>
      <c r="L125" s="240"/>
      <c r="M125" s="241"/>
      <c r="N125" s="242"/>
      <c r="O125" s="243"/>
      <c r="P125" s="234"/>
      <c r="Q125" s="234"/>
      <c r="R125" s="242"/>
      <c r="S125" s="234"/>
      <c r="T125" s="237"/>
      <c r="U125" s="247"/>
    </row>
    <row r="126" spans="1:29" ht="14.25" x14ac:dyDescent="0.45">
      <c r="B126" s="54"/>
      <c r="C126" s="86"/>
      <c r="D126" s="84"/>
      <c r="F126"/>
      <c r="G126"/>
      <c r="H126" s="84"/>
      <c r="I126"/>
      <c r="J126"/>
      <c r="K126" s="222"/>
      <c r="L126" s="54"/>
      <c r="M126" s="86"/>
      <c r="N126" s="84"/>
      <c r="P126"/>
      <c r="Q126"/>
      <c r="R126" s="84"/>
      <c r="S126"/>
      <c r="U126" s="247"/>
    </row>
    <row r="127" spans="1:29" ht="14.25" x14ac:dyDescent="0.45">
      <c r="B127" s="54"/>
      <c r="C127" s="134" t="s">
        <v>270</v>
      </c>
      <c r="D127" s="135"/>
      <c r="E127" s="136"/>
      <c r="F127" s="135"/>
      <c r="G127" s="137"/>
      <c r="H127" s="28"/>
      <c r="I127"/>
      <c r="J127"/>
      <c r="K127" s="222"/>
      <c r="L127" s="54"/>
      <c r="M127" s="134" t="s">
        <v>270</v>
      </c>
      <c r="N127" s="135"/>
      <c r="O127" s="136"/>
      <c r="P127" s="135"/>
      <c r="Q127" s="137"/>
      <c r="R127" s="28"/>
      <c r="S127"/>
      <c r="U127" s="247"/>
    </row>
    <row r="128" spans="1:29" ht="14.25" x14ac:dyDescent="0.45">
      <c r="B128" s="54"/>
      <c r="C128" s="66" t="s">
        <v>306</v>
      </c>
      <c r="D128" s="65"/>
      <c r="E128" s="110"/>
      <c r="F128" s="281">
        <f>'Lista VCP_BCI_2025'!F356</f>
        <v>22</v>
      </c>
      <c r="G128" s="282"/>
      <c r="H128" s="28"/>
      <c r="I128"/>
      <c r="J128"/>
      <c r="K128" s="222"/>
      <c r="L128" s="54"/>
      <c r="M128" s="66" t="s">
        <v>306</v>
      </c>
      <c r="N128" s="65"/>
      <c r="O128" s="110"/>
      <c r="P128" s="281">
        <f>'Lista VCP_ABR_2025(nao_editar)'!F357</f>
        <v>20</v>
      </c>
      <c r="Q128" s="282"/>
      <c r="R128" s="28"/>
      <c r="S128"/>
      <c r="U128" s="247"/>
    </row>
    <row r="129" spans="1:29" ht="14.25" x14ac:dyDescent="0.45">
      <c r="B129" s="54"/>
      <c r="C129" s="66" t="s">
        <v>202</v>
      </c>
      <c r="D129" s="65"/>
      <c r="E129" s="110"/>
      <c r="F129" s="281">
        <f>'Lista VCP_BCI_2025'!F357</f>
        <v>0</v>
      </c>
      <c r="G129" s="282"/>
      <c r="H129" s="28"/>
      <c r="I129"/>
      <c r="J129"/>
      <c r="K129" s="222"/>
      <c r="L129" s="54"/>
      <c r="M129" s="66" t="s">
        <v>202</v>
      </c>
      <c r="N129" s="65"/>
      <c r="O129" s="110"/>
      <c r="P129" s="281">
        <f>'Lista VCP_ABR_2025(nao_editar)'!F358</f>
        <v>0</v>
      </c>
      <c r="Q129" s="282"/>
      <c r="R129" s="28"/>
      <c r="S129"/>
      <c r="U129" s="247"/>
    </row>
    <row r="130" spans="1:29" ht="14.25" x14ac:dyDescent="0.45">
      <c r="B130" s="54"/>
      <c r="C130" s="66" t="s">
        <v>203</v>
      </c>
      <c r="D130" s="65"/>
      <c r="E130" s="110"/>
      <c r="F130" s="281">
        <f>'Lista VCP_BCI_2025'!F358</f>
        <v>0</v>
      </c>
      <c r="G130" s="282"/>
      <c r="H130" s="28"/>
      <c r="I130"/>
      <c r="J130"/>
      <c r="K130" s="222"/>
      <c r="L130" s="54"/>
      <c r="M130" s="66" t="s">
        <v>203</v>
      </c>
      <c r="N130" s="65"/>
      <c r="O130" s="110"/>
      <c r="P130" s="281">
        <f>'Lista VCP_ABR_2025(nao_editar)'!F359</f>
        <v>0</v>
      </c>
      <c r="Q130" s="282"/>
      <c r="R130" s="28"/>
      <c r="S130"/>
      <c r="U130" s="247"/>
    </row>
    <row r="131" spans="1:29" ht="14.25" x14ac:dyDescent="0.45">
      <c r="B131" s="54"/>
      <c r="C131" s="66" t="s">
        <v>201</v>
      </c>
      <c r="D131" s="65"/>
      <c r="E131" s="110"/>
      <c r="F131" s="281">
        <f>'Lista VCP_BCI_2025'!F359</f>
        <v>22</v>
      </c>
      <c r="G131" s="282"/>
      <c r="H131" s="28"/>
      <c r="I131"/>
      <c r="J131"/>
      <c r="K131" s="222"/>
      <c r="L131" s="54"/>
      <c r="M131" s="66" t="s">
        <v>201</v>
      </c>
      <c r="N131" s="65"/>
      <c r="O131" s="110"/>
      <c r="P131" s="281">
        <f>'Lista VCP_ABR_2025(nao_editar)'!F360</f>
        <v>20</v>
      </c>
      <c r="Q131" s="282"/>
      <c r="R131" s="28"/>
      <c r="S131"/>
      <c r="U131" s="247"/>
    </row>
    <row r="132" spans="1:29" s="7" customFormat="1" ht="14.25" x14ac:dyDescent="0.45">
      <c r="B132" s="4"/>
      <c r="C132" s="67" t="s">
        <v>285</v>
      </c>
      <c r="D132" s="64"/>
      <c r="E132" s="112"/>
      <c r="F132" s="289">
        <f>F129/F128</f>
        <v>0</v>
      </c>
      <c r="G132" s="290"/>
      <c r="H132" s="27"/>
      <c r="I132"/>
      <c r="J132"/>
      <c r="K132" s="223"/>
      <c r="L132" s="4"/>
      <c r="M132" s="67" t="s">
        <v>285</v>
      </c>
      <c r="N132" s="64"/>
      <c r="O132" s="112"/>
      <c r="P132" s="289">
        <f>P129/P128</f>
        <v>0</v>
      </c>
      <c r="Q132" s="290"/>
      <c r="R132" s="27"/>
      <c r="S132"/>
      <c r="T132" s="211"/>
      <c r="U132" s="248"/>
      <c r="V132" s="211"/>
      <c r="W132" s="211"/>
      <c r="X132" s="211"/>
      <c r="Y132" s="211"/>
      <c r="Z132" s="6"/>
      <c r="AA132" s="6"/>
      <c r="AB132" s="6"/>
      <c r="AC132" s="6"/>
    </row>
    <row r="133" spans="1:29" ht="14.25" x14ac:dyDescent="0.45">
      <c r="B133" s="54"/>
      <c r="C133" s="86"/>
      <c r="D133" s="84"/>
      <c r="F133" s="92"/>
      <c r="G133" s="92"/>
      <c r="H133" s="84"/>
      <c r="I133"/>
      <c r="J133"/>
      <c r="K133" s="222"/>
      <c r="L133" s="54"/>
      <c r="M133" s="86"/>
      <c r="N133" s="84"/>
      <c r="P133" s="92"/>
      <c r="Q133" s="92"/>
      <c r="R133" s="84"/>
      <c r="S133"/>
      <c r="U133" s="247"/>
    </row>
    <row r="134" spans="1:29" ht="14.25" x14ac:dyDescent="0.45">
      <c r="B134" s="54"/>
      <c r="C134" s="66" t="s">
        <v>275</v>
      </c>
      <c r="D134" s="65"/>
      <c r="E134" s="110"/>
      <c r="F134" s="281">
        <f>'Lista VCP_BCI_2025'!F362</f>
        <v>14</v>
      </c>
      <c r="G134" s="282"/>
      <c r="H134" s="28"/>
      <c r="I134"/>
      <c r="J134"/>
      <c r="K134" s="222"/>
      <c r="L134" s="54"/>
      <c r="M134" s="66" t="s">
        <v>275</v>
      </c>
      <c r="N134" s="65"/>
      <c r="O134" s="110"/>
      <c r="P134" s="281">
        <f>'Lista VCP_ABR_2025(nao_editar)'!F363</f>
        <v>12</v>
      </c>
      <c r="Q134" s="282"/>
      <c r="R134" s="28"/>
      <c r="S134"/>
      <c r="U134" s="247"/>
    </row>
    <row r="135" spans="1:29" ht="14.25" x14ac:dyDescent="0.45">
      <c r="B135" s="54"/>
      <c r="C135" s="66" t="s">
        <v>202</v>
      </c>
      <c r="D135" s="65"/>
      <c r="E135" s="110"/>
      <c r="F135" s="281">
        <f>'Lista VCP_BCI_2025'!F363</f>
        <v>0</v>
      </c>
      <c r="G135" s="282"/>
      <c r="H135" s="28"/>
      <c r="I135"/>
      <c r="J135"/>
      <c r="K135" s="222"/>
      <c r="L135" s="54"/>
      <c r="M135" s="66" t="s">
        <v>202</v>
      </c>
      <c r="N135" s="65"/>
      <c r="O135" s="110"/>
      <c r="P135" s="281">
        <f>'Lista VCP_ABR_2025(nao_editar)'!F364</f>
        <v>0</v>
      </c>
      <c r="Q135" s="282"/>
      <c r="R135" s="28"/>
      <c r="S135"/>
      <c r="U135" s="247"/>
    </row>
    <row r="136" spans="1:29" ht="14.25" x14ac:dyDescent="0.45">
      <c r="B136" s="54"/>
      <c r="C136" s="66" t="s">
        <v>203</v>
      </c>
      <c r="D136" s="65"/>
      <c r="E136" s="110"/>
      <c r="F136" s="281">
        <f>'Lista VCP_BCI_2025'!F364</f>
        <v>0</v>
      </c>
      <c r="G136" s="282"/>
      <c r="H136" s="28"/>
      <c r="I136"/>
      <c r="J136"/>
      <c r="K136" s="222"/>
      <c r="L136" s="54"/>
      <c r="M136" s="66" t="s">
        <v>203</v>
      </c>
      <c r="N136" s="65"/>
      <c r="O136" s="110"/>
      <c r="P136" s="281">
        <f>'Lista VCP_ABR_2025(nao_editar)'!F365</f>
        <v>0</v>
      </c>
      <c r="Q136" s="282"/>
      <c r="R136" s="28"/>
      <c r="S136"/>
      <c r="U136" s="247"/>
    </row>
    <row r="137" spans="1:29" ht="14.25" x14ac:dyDescent="0.45">
      <c r="B137" s="54"/>
      <c r="C137" s="66" t="s">
        <v>201</v>
      </c>
      <c r="D137" s="65"/>
      <c r="E137" s="110"/>
      <c r="F137" s="281">
        <f>'Lista VCP_BCI_2025'!F365</f>
        <v>14</v>
      </c>
      <c r="G137" s="282"/>
      <c r="H137" s="28"/>
      <c r="I137"/>
      <c r="J137"/>
      <c r="K137" s="222"/>
      <c r="L137" s="54"/>
      <c r="M137" s="66" t="s">
        <v>201</v>
      </c>
      <c r="N137" s="65"/>
      <c r="O137" s="110"/>
      <c r="P137" s="281">
        <f>'Lista VCP_ABR_2025(nao_editar)'!F366</f>
        <v>12</v>
      </c>
      <c r="Q137" s="282"/>
      <c r="R137" s="28"/>
      <c r="S137"/>
      <c r="U137" s="247"/>
    </row>
    <row r="138" spans="1:29" s="7" customFormat="1" ht="14.25" x14ac:dyDescent="0.45">
      <c r="B138" s="4"/>
      <c r="C138" s="67" t="s">
        <v>285</v>
      </c>
      <c r="D138" s="64"/>
      <c r="E138" s="112"/>
      <c r="F138" s="283">
        <f>F135/F134</f>
        <v>0</v>
      </c>
      <c r="G138" s="284"/>
      <c r="H138" s="27"/>
      <c r="I138"/>
      <c r="J138"/>
      <c r="K138" s="223"/>
      <c r="L138" s="4"/>
      <c r="M138" s="67" t="s">
        <v>285</v>
      </c>
      <c r="N138" s="64"/>
      <c r="O138" s="112"/>
      <c r="P138" s="283">
        <f>P135/P134</f>
        <v>0</v>
      </c>
      <c r="Q138" s="284"/>
      <c r="R138" s="27"/>
      <c r="S138"/>
      <c r="T138" s="211"/>
      <c r="U138" s="248"/>
      <c r="V138" s="211"/>
      <c r="W138" s="211"/>
      <c r="X138" s="211"/>
      <c r="Y138" s="211"/>
      <c r="Z138" s="6"/>
      <c r="AA138" s="6"/>
      <c r="AB138" s="6"/>
      <c r="AC138" s="6"/>
    </row>
    <row r="139" spans="1:29" ht="14.25" x14ac:dyDescent="0.45">
      <c r="B139" s="54"/>
      <c r="C139" s="58"/>
      <c r="D139" s="28"/>
      <c r="E139" s="54"/>
      <c r="F139" s="28"/>
      <c r="G139" s="28"/>
      <c r="H139" s="28"/>
      <c r="I139"/>
      <c r="J139"/>
      <c r="K139" s="222"/>
      <c r="L139" s="54"/>
      <c r="M139" s="58"/>
      <c r="N139" s="28"/>
      <c r="O139" s="54"/>
      <c r="P139" s="28"/>
      <c r="Q139" s="28"/>
      <c r="R139" s="28"/>
      <c r="S139"/>
      <c r="U139" s="247"/>
    </row>
    <row r="140" spans="1:29" ht="14.25" x14ac:dyDescent="0.45">
      <c r="B140" s="54"/>
      <c r="C140" s="1"/>
      <c r="D140" s="1"/>
      <c r="E140" s="54"/>
      <c r="F140" s="287" t="s">
        <v>304</v>
      </c>
      <c r="G140" s="288"/>
      <c r="H140" s="1"/>
      <c r="I140"/>
      <c r="J140"/>
      <c r="K140" s="222"/>
      <c r="L140" s="54"/>
      <c r="M140" s="1"/>
      <c r="N140" s="1"/>
      <c r="O140" s="54"/>
      <c r="P140" s="287" t="s">
        <v>304</v>
      </c>
      <c r="Q140" s="288"/>
      <c r="R140" s="1"/>
      <c r="S140"/>
      <c r="U140" s="247"/>
    </row>
    <row r="141" spans="1:29" ht="14.25" x14ac:dyDescent="0.45">
      <c r="B141" s="54"/>
      <c r="C141" s="138" t="s">
        <v>282</v>
      </c>
      <c r="D141" s="135"/>
      <c r="E141" s="139"/>
      <c r="F141" s="281" t="str">
        <f>'Lista VCP_BCI_2025'!F369</f>
        <v>Reprovado</v>
      </c>
      <c r="G141" s="282"/>
      <c r="H141" s="28"/>
      <c r="I141"/>
      <c r="J141"/>
      <c r="K141" s="222"/>
      <c r="L141" s="54"/>
      <c r="M141" s="138" t="s">
        <v>282</v>
      </c>
      <c r="N141" s="135"/>
      <c r="O141" s="139"/>
      <c r="P141" s="281" t="str">
        <f>'Lista VCP_ABR_2025(nao_editar)'!F370</f>
        <v>Reprovado</v>
      </c>
      <c r="Q141" s="282"/>
      <c r="R141" s="28"/>
      <c r="S141"/>
      <c r="U141" s="247"/>
    </row>
    <row r="142" spans="1:29" ht="14.25" x14ac:dyDescent="0.45">
      <c r="F142"/>
      <c r="G142"/>
      <c r="I142"/>
      <c r="J142"/>
      <c r="K142" s="222"/>
      <c r="P142"/>
      <c r="Q142"/>
      <c r="S142"/>
      <c r="U142" s="247"/>
    </row>
    <row r="143" spans="1:29" s="17" customFormat="1" ht="12.75" customHeight="1" x14ac:dyDescent="0.45">
      <c r="A143" s="244"/>
      <c r="B143" s="244"/>
      <c r="C143" s="244"/>
      <c r="D143" s="244"/>
      <c r="E143" s="228"/>
      <c r="F143" s="229"/>
      <c r="G143" s="229"/>
      <c r="H143" s="244"/>
      <c r="I143" s="229"/>
      <c r="J143" s="229"/>
      <c r="K143" s="245"/>
      <c r="L143" s="244"/>
      <c r="M143" s="244"/>
      <c r="N143" s="244"/>
      <c r="O143" s="228"/>
      <c r="P143" s="229"/>
      <c r="Q143" s="229"/>
      <c r="R143" s="244"/>
      <c r="S143" s="229"/>
      <c r="T143" s="246"/>
      <c r="U143" s="250"/>
      <c r="V143" s="213"/>
      <c r="W143" s="213"/>
      <c r="X143" s="213"/>
      <c r="Y143" s="213"/>
      <c r="Z143" s="21"/>
      <c r="AA143" s="21"/>
      <c r="AB143" s="21"/>
      <c r="AC143" s="21"/>
    </row>
    <row r="144" spans="1:29" ht="14.25" x14ac:dyDescent="0.45">
      <c r="B144" s="54"/>
      <c r="C144" s="86"/>
      <c r="D144" s="84"/>
      <c r="F144"/>
      <c r="G144"/>
      <c r="H144" s="84"/>
      <c r="I144"/>
      <c r="J144"/>
      <c r="K144" s="222"/>
      <c r="L144" s="54"/>
      <c r="M144" s="86"/>
      <c r="N144" s="84"/>
      <c r="P144"/>
      <c r="Q144"/>
      <c r="R144" s="84"/>
      <c r="S144"/>
      <c r="U144" s="247"/>
    </row>
    <row r="145" spans="2:29" ht="14.25" x14ac:dyDescent="0.45">
      <c r="B145" s="54"/>
      <c r="C145" s="72" t="s">
        <v>284</v>
      </c>
      <c r="D145" s="70"/>
      <c r="E145" s="101"/>
      <c r="F145" s="70"/>
      <c r="G145" s="71"/>
      <c r="H145" s="28"/>
      <c r="I145"/>
      <c r="J145"/>
      <c r="K145" s="222"/>
      <c r="L145" s="54"/>
      <c r="M145" s="72" t="s">
        <v>284</v>
      </c>
      <c r="N145" s="70"/>
      <c r="O145" s="101"/>
      <c r="P145" s="70"/>
      <c r="Q145" s="71"/>
      <c r="R145" s="28"/>
      <c r="S145"/>
      <c r="U145" s="247"/>
    </row>
    <row r="146" spans="2:29" ht="14.25" x14ac:dyDescent="0.45">
      <c r="B146" s="54"/>
      <c r="C146" s="66" t="s">
        <v>306</v>
      </c>
      <c r="D146" s="65"/>
      <c r="E146" s="110"/>
      <c r="F146" s="281">
        <f>'Lista VCP_BCI_2025'!F402</f>
        <v>24</v>
      </c>
      <c r="G146" s="282"/>
      <c r="H146" s="28"/>
      <c r="I146"/>
      <c r="J146"/>
      <c r="K146" s="222"/>
      <c r="L146" s="54"/>
      <c r="M146" s="66" t="s">
        <v>306</v>
      </c>
      <c r="N146" s="65"/>
      <c r="O146" s="110"/>
      <c r="P146" s="281">
        <f>'Lista VCP_ABR_2025(nao_editar)'!F401</f>
        <v>20</v>
      </c>
      <c r="Q146" s="282"/>
      <c r="R146" s="28"/>
      <c r="S146"/>
      <c r="U146" s="247"/>
    </row>
    <row r="147" spans="2:29" ht="14.25" x14ac:dyDescent="0.45">
      <c r="B147" s="54"/>
      <c r="C147" s="66" t="s">
        <v>202</v>
      </c>
      <c r="D147" s="65"/>
      <c r="E147" s="110"/>
      <c r="F147" s="281">
        <f>'Lista VCP_BCI_2025'!F403</f>
        <v>0</v>
      </c>
      <c r="G147" s="282"/>
      <c r="H147" s="28"/>
      <c r="I147"/>
      <c r="J147"/>
      <c r="K147" s="222"/>
      <c r="L147" s="54"/>
      <c r="M147" s="66" t="s">
        <v>202</v>
      </c>
      <c r="N147" s="65"/>
      <c r="O147" s="110"/>
      <c r="P147" s="281">
        <f>'Lista VCP_ABR_2025(nao_editar)'!F402</f>
        <v>0</v>
      </c>
      <c r="Q147" s="282"/>
      <c r="R147" s="28"/>
      <c r="S147"/>
      <c r="U147" s="247"/>
    </row>
    <row r="148" spans="2:29" ht="14.25" x14ac:dyDescent="0.45">
      <c r="B148" s="54"/>
      <c r="C148" s="66" t="s">
        <v>203</v>
      </c>
      <c r="D148" s="65"/>
      <c r="E148" s="110"/>
      <c r="F148" s="281">
        <f>'Lista VCP_BCI_2025'!F404</f>
        <v>0</v>
      </c>
      <c r="G148" s="282"/>
      <c r="H148" s="28"/>
      <c r="I148"/>
      <c r="J148"/>
      <c r="K148" s="222"/>
      <c r="L148" s="54"/>
      <c r="M148" s="66" t="s">
        <v>203</v>
      </c>
      <c r="N148" s="65"/>
      <c r="O148" s="110"/>
      <c r="P148" s="281">
        <f>'Lista VCP_ABR_2025(nao_editar)'!F403</f>
        <v>0</v>
      </c>
      <c r="Q148" s="282"/>
      <c r="R148" s="28"/>
      <c r="S148"/>
      <c r="U148" s="247"/>
    </row>
    <row r="149" spans="2:29" ht="14.25" x14ac:dyDescent="0.45">
      <c r="B149" s="54"/>
      <c r="C149" s="66" t="s">
        <v>201</v>
      </c>
      <c r="D149" s="65"/>
      <c r="E149" s="110"/>
      <c r="F149" s="281">
        <f>'Lista VCP_BCI_2025'!F405</f>
        <v>24</v>
      </c>
      <c r="G149" s="282"/>
      <c r="H149" s="28"/>
      <c r="I149"/>
      <c r="J149"/>
      <c r="K149" s="222"/>
      <c r="L149" s="54"/>
      <c r="M149" s="66" t="s">
        <v>201</v>
      </c>
      <c r="N149" s="65"/>
      <c r="O149" s="110"/>
      <c r="P149" s="281">
        <f>'Lista VCP_ABR_2025(nao_editar)'!F404</f>
        <v>20</v>
      </c>
      <c r="Q149" s="282"/>
      <c r="R149" s="28"/>
      <c r="S149"/>
      <c r="U149" s="247"/>
    </row>
    <row r="150" spans="2:29" s="7" customFormat="1" ht="14.25" x14ac:dyDescent="0.45">
      <c r="B150" s="4"/>
      <c r="C150" s="67" t="s">
        <v>285</v>
      </c>
      <c r="D150" s="64"/>
      <c r="E150" s="112"/>
      <c r="F150" s="283">
        <f>F147/F146</f>
        <v>0</v>
      </c>
      <c r="G150" s="284"/>
      <c r="H150" s="27"/>
      <c r="I150"/>
      <c r="J150"/>
      <c r="K150" s="223"/>
      <c r="L150" s="4"/>
      <c r="M150" s="67" t="s">
        <v>285</v>
      </c>
      <c r="N150" s="64"/>
      <c r="O150" s="112"/>
      <c r="P150" s="283">
        <f>'Lista VCP_ABR_2025(nao_editar)'!F405</f>
        <v>0</v>
      </c>
      <c r="Q150" s="284"/>
      <c r="R150" s="27"/>
      <c r="S150"/>
      <c r="T150" s="211"/>
      <c r="U150" s="248"/>
      <c r="V150" s="211"/>
      <c r="W150" s="211"/>
      <c r="X150" s="211"/>
      <c r="Y150" s="211"/>
      <c r="Z150" s="6"/>
      <c r="AA150" s="6"/>
      <c r="AB150" s="6"/>
      <c r="AC150" s="6"/>
    </row>
    <row r="151" spans="2:29" ht="14.25" x14ac:dyDescent="0.45">
      <c r="B151" s="54"/>
      <c r="C151" s="86"/>
      <c r="D151" s="84"/>
      <c r="F151" s="28"/>
      <c r="G151" s="28"/>
      <c r="H151" s="84"/>
      <c r="I151"/>
      <c r="J151"/>
      <c r="K151" s="222"/>
      <c r="L151" s="54"/>
      <c r="M151" s="86"/>
      <c r="N151" s="84"/>
      <c r="P151" s="28"/>
      <c r="Q151" s="28"/>
      <c r="R151" s="84"/>
      <c r="S151"/>
      <c r="U151" s="247"/>
    </row>
    <row r="152" spans="2:29" ht="14.25" x14ac:dyDescent="0.45">
      <c r="B152" s="54"/>
      <c r="C152" s="66" t="s">
        <v>275</v>
      </c>
      <c r="D152" s="65"/>
      <c r="E152" s="110"/>
      <c r="F152" s="281">
        <f>'Lista VCP_BCI_2025'!F408</f>
        <v>24</v>
      </c>
      <c r="G152" s="282"/>
      <c r="H152" s="28"/>
      <c r="I152"/>
      <c r="J152"/>
      <c r="K152" s="222"/>
      <c r="L152" s="54"/>
      <c r="M152" s="66" t="s">
        <v>275</v>
      </c>
      <c r="N152" s="65"/>
      <c r="O152" s="110"/>
      <c r="P152" s="281">
        <f>'Lista VCP_ABR_2025(nao_editar)'!F407</f>
        <v>18</v>
      </c>
      <c r="Q152" s="282"/>
      <c r="R152" s="28"/>
      <c r="S152"/>
      <c r="U152" s="247"/>
    </row>
    <row r="153" spans="2:29" ht="14.25" x14ac:dyDescent="0.45">
      <c r="B153" s="54"/>
      <c r="C153" s="66" t="s">
        <v>202</v>
      </c>
      <c r="D153" s="65"/>
      <c r="E153" s="110"/>
      <c r="F153" s="281">
        <f>'Lista VCP_BCI_2025'!F409</f>
        <v>0</v>
      </c>
      <c r="G153" s="282"/>
      <c r="H153" s="28"/>
      <c r="I153"/>
      <c r="J153"/>
      <c r="K153" s="222"/>
      <c r="L153" s="54"/>
      <c r="M153" s="66" t="s">
        <v>202</v>
      </c>
      <c r="N153" s="65"/>
      <c r="O153" s="110"/>
      <c r="P153" s="281">
        <f>'Lista VCP_ABR_2025(nao_editar)'!F408</f>
        <v>0</v>
      </c>
      <c r="Q153" s="282"/>
      <c r="R153" s="28"/>
      <c r="S153"/>
      <c r="U153" s="247"/>
    </row>
    <row r="154" spans="2:29" ht="14.25" x14ac:dyDescent="0.45">
      <c r="B154" s="54"/>
      <c r="C154" s="66" t="s">
        <v>203</v>
      </c>
      <c r="D154" s="65"/>
      <c r="E154" s="110"/>
      <c r="F154" s="281">
        <f>'Lista VCP_BCI_2025'!F410</f>
        <v>0</v>
      </c>
      <c r="G154" s="282"/>
      <c r="H154" s="28"/>
      <c r="I154"/>
      <c r="J154"/>
      <c r="K154" s="222"/>
      <c r="L154" s="54"/>
      <c r="M154" s="66" t="s">
        <v>203</v>
      </c>
      <c r="N154" s="65"/>
      <c r="O154" s="110"/>
      <c r="P154" s="281">
        <f>'Lista VCP_ABR_2025(nao_editar)'!F409</f>
        <v>0</v>
      </c>
      <c r="Q154" s="282"/>
      <c r="R154" s="28"/>
      <c r="S154"/>
      <c r="U154" s="247"/>
    </row>
    <row r="155" spans="2:29" ht="14.25" x14ac:dyDescent="0.45">
      <c r="B155" s="54"/>
      <c r="C155" s="66" t="s">
        <v>201</v>
      </c>
      <c r="D155" s="65"/>
      <c r="E155" s="110"/>
      <c r="F155" s="281">
        <f>'Lista VCP_BCI_2025'!F411</f>
        <v>24</v>
      </c>
      <c r="G155" s="282"/>
      <c r="H155" s="28"/>
      <c r="I155"/>
      <c r="J155"/>
      <c r="K155" s="222"/>
      <c r="L155" s="54"/>
      <c r="M155" s="66" t="s">
        <v>201</v>
      </c>
      <c r="N155" s="65"/>
      <c r="O155" s="110"/>
      <c r="P155" s="281">
        <f>'Lista VCP_ABR_2025(nao_editar)'!F410</f>
        <v>18</v>
      </c>
      <c r="Q155" s="282"/>
      <c r="R155" s="28"/>
      <c r="S155"/>
      <c r="U155" s="247"/>
    </row>
    <row r="156" spans="2:29" s="7" customFormat="1" ht="14.25" x14ac:dyDescent="0.45">
      <c r="B156" s="4"/>
      <c r="C156" s="67" t="s">
        <v>285</v>
      </c>
      <c r="D156" s="64"/>
      <c r="E156" s="112"/>
      <c r="F156" s="283">
        <f>F153/F152</f>
        <v>0</v>
      </c>
      <c r="G156" s="284"/>
      <c r="H156" s="27"/>
      <c r="I156"/>
      <c r="J156"/>
      <c r="K156" s="223"/>
      <c r="L156" s="4"/>
      <c r="M156" s="67" t="s">
        <v>285</v>
      </c>
      <c r="N156" s="64"/>
      <c r="O156" s="112"/>
      <c r="P156" s="283">
        <f>P153/P152</f>
        <v>0</v>
      </c>
      <c r="Q156" s="284"/>
      <c r="R156" s="27"/>
      <c r="S156"/>
      <c r="T156" s="211"/>
      <c r="U156" s="248"/>
      <c r="V156" s="211"/>
      <c r="W156" s="211"/>
      <c r="X156" s="211"/>
      <c r="Y156" s="211"/>
      <c r="Z156" s="6"/>
      <c r="AA156" s="6"/>
      <c r="AB156" s="6"/>
      <c r="AC156" s="6"/>
    </row>
    <row r="157" spans="2:29" ht="14.25" x14ac:dyDescent="0.45">
      <c r="B157" s="54"/>
      <c r="C157" s="58"/>
      <c r="D157" s="28"/>
      <c r="E157" s="54"/>
      <c r="F157" s="28"/>
      <c r="G157" s="28"/>
      <c r="H157" s="28"/>
      <c r="I157"/>
      <c r="J157"/>
      <c r="K157" s="222"/>
      <c r="L157" s="54"/>
      <c r="M157" s="58"/>
      <c r="N157" s="28"/>
      <c r="O157" s="54"/>
      <c r="P157" s="28"/>
      <c r="Q157" s="28"/>
      <c r="R157" s="28"/>
      <c r="S157"/>
      <c r="U157" s="247"/>
    </row>
    <row r="158" spans="2:29" ht="14.25" x14ac:dyDescent="0.45">
      <c r="B158" s="54"/>
      <c r="C158" s="1"/>
      <c r="D158" s="1"/>
      <c r="E158" s="54"/>
      <c r="F158" s="285" t="s">
        <v>304</v>
      </c>
      <c r="G158" s="286"/>
      <c r="H158" s="1"/>
      <c r="I158"/>
      <c r="J158"/>
      <c r="K158" s="222"/>
      <c r="L158" s="54"/>
      <c r="M158" s="1"/>
      <c r="N158" s="1"/>
      <c r="O158" s="54"/>
      <c r="P158" s="285" t="s">
        <v>304</v>
      </c>
      <c r="Q158" s="286"/>
      <c r="R158" s="1"/>
      <c r="S158"/>
      <c r="U158" s="247"/>
    </row>
    <row r="159" spans="2:29" ht="14.25" x14ac:dyDescent="0.45">
      <c r="B159" s="54"/>
      <c r="C159" s="69" t="s">
        <v>283</v>
      </c>
      <c r="D159" s="70"/>
      <c r="E159" s="102"/>
      <c r="F159" s="281" t="str">
        <f>'Lista VCP_BCI_2025'!F415</f>
        <v>Reprovado</v>
      </c>
      <c r="G159" s="282"/>
      <c r="H159" s="28"/>
      <c r="I159"/>
      <c r="J159"/>
      <c r="K159" s="222"/>
      <c r="L159" s="54"/>
      <c r="M159" s="69" t="s">
        <v>283</v>
      </c>
      <c r="N159" s="70"/>
      <c r="O159" s="102"/>
      <c r="P159" s="281" t="str">
        <f>'Lista VCP_ABR_2025(nao_editar)'!F414</f>
        <v>Reprovado</v>
      </c>
      <c r="Q159" s="282"/>
      <c r="R159" s="28"/>
      <c r="S159"/>
      <c r="U159" s="247"/>
    </row>
    <row r="160" spans="2:29" ht="14.25" x14ac:dyDescent="0.45">
      <c r="B160" s="54"/>
      <c r="C160" s="86"/>
      <c r="D160" s="84"/>
      <c r="H160" s="84"/>
      <c r="I160"/>
      <c r="J160"/>
      <c r="K160" s="222"/>
      <c r="L160" s="54"/>
      <c r="M160" s="86"/>
      <c r="N160" s="84"/>
      <c r="R160" s="84"/>
      <c r="S160"/>
      <c r="U160" s="247"/>
    </row>
    <row r="161" spans="1:29" ht="14.25" x14ac:dyDescent="0.45">
      <c r="A161" s="224"/>
      <c r="B161" s="238"/>
      <c r="C161" s="226"/>
      <c r="D161" s="239"/>
      <c r="E161" s="228"/>
      <c r="F161" s="239"/>
      <c r="G161" s="239"/>
      <c r="H161" s="239"/>
      <c r="I161" s="229"/>
      <c r="J161" s="229"/>
      <c r="K161" s="230"/>
      <c r="L161" s="238"/>
      <c r="M161" s="226"/>
      <c r="N161" s="239"/>
      <c r="O161" s="228"/>
      <c r="P161" s="239"/>
      <c r="Q161" s="239"/>
      <c r="R161" s="239"/>
      <c r="S161" s="229"/>
      <c r="T161" s="231"/>
      <c r="U161" s="247"/>
    </row>
    <row r="162" spans="1:29" ht="14.25" x14ac:dyDescent="0.45">
      <c r="I162"/>
      <c r="J162"/>
      <c r="K162" s="222"/>
      <c r="S162"/>
      <c r="U162" s="247"/>
    </row>
    <row r="163" spans="1:29" ht="14.25" x14ac:dyDescent="0.45">
      <c r="I163"/>
      <c r="J163"/>
      <c r="K163" s="222"/>
      <c r="S163"/>
      <c r="U163" s="247"/>
    </row>
    <row r="164" spans="1:29" ht="14.25" x14ac:dyDescent="0.45">
      <c r="B164" s="54"/>
      <c r="C164" s="275" t="s">
        <v>482</v>
      </c>
      <c r="D164" s="276"/>
      <c r="E164" s="276"/>
      <c r="F164" s="276"/>
      <c r="G164" s="276"/>
      <c r="H164" s="28"/>
      <c r="I164"/>
      <c r="J164"/>
      <c r="K164" s="222"/>
      <c r="L164" s="54"/>
      <c r="M164"/>
      <c r="N164"/>
      <c r="O164"/>
      <c r="P164"/>
      <c r="Q164"/>
      <c r="R164" s="28"/>
      <c r="S164"/>
      <c r="U164" s="247"/>
    </row>
    <row r="165" spans="1:29" s="214" customFormat="1" ht="14.25" x14ac:dyDescent="0.45">
      <c r="A165" s="1"/>
      <c r="B165" s="54"/>
      <c r="C165" s="66" t="s">
        <v>306</v>
      </c>
      <c r="D165" s="65"/>
      <c r="E165" s="110"/>
      <c r="F165" s="281">
        <f>'Lista VCP_BCI_2025'!F451</f>
        <v>5</v>
      </c>
      <c r="G165" s="282"/>
      <c r="H165" s="28"/>
      <c r="I165"/>
      <c r="J165"/>
      <c r="K165" s="222"/>
      <c r="L165" s="54"/>
      <c r="M165"/>
      <c r="N165"/>
      <c r="O165"/>
      <c r="P165"/>
      <c r="Q165"/>
      <c r="R165" s="28"/>
      <c r="S165"/>
      <c r="T165" s="210"/>
      <c r="U165" s="247"/>
      <c r="V165" s="210"/>
      <c r="W165" s="210"/>
      <c r="X165" s="210"/>
      <c r="Y165" s="210"/>
      <c r="Z165" s="9"/>
      <c r="AA165" s="9"/>
      <c r="AB165" s="9"/>
      <c r="AC165" s="9"/>
    </row>
    <row r="166" spans="1:29" s="214" customFormat="1" ht="14.25" x14ac:dyDescent="0.45">
      <c r="A166" s="1"/>
      <c r="B166" s="54"/>
      <c r="C166" s="66" t="s">
        <v>202</v>
      </c>
      <c r="D166" s="65"/>
      <c r="E166" s="110"/>
      <c r="F166" s="281">
        <f>'Lista VCP_BCI_2025'!F452</f>
        <v>0</v>
      </c>
      <c r="G166" s="282"/>
      <c r="H166" s="28"/>
      <c r="I166"/>
      <c r="J166"/>
      <c r="K166" s="222"/>
      <c r="L166" s="54"/>
      <c r="M166"/>
      <c r="N166"/>
      <c r="O166"/>
      <c r="P166"/>
      <c r="Q166"/>
      <c r="R166" s="28"/>
      <c r="S166"/>
      <c r="T166" s="210"/>
      <c r="U166" s="247"/>
      <c r="V166" s="210"/>
      <c r="W166" s="210"/>
      <c r="X166" s="210"/>
      <c r="Y166" s="210"/>
      <c r="Z166" s="9"/>
      <c r="AA166" s="9"/>
      <c r="AB166" s="9"/>
      <c r="AC166" s="9"/>
    </row>
    <row r="167" spans="1:29" s="214" customFormat="1" ht="14.25" x14ac:dyDescent="0.45">
      <c r="A167" s="1"/>
      <c r="B167" s="54"/>
      <c r="C167" s="66" t="s">
        <v>203</v>
      </c>
      <c r="D167" s="65"/>
      <c r="E167" s="110"/>
      <c r="F167" s="281">
        <f>'Lista VCP_BCI_2025'!F453</f>
        <v>0</v>
      </c>
      <c r="G167" s="282"/>
      <c r="H167" s="28"/>
      <c r="I167"/>
      <c r="J167"/>
      <c r="K167" s="222"/>
      <c r="L167" s="54"/>
      <c r="M167"/>
      <c r="N167"/>
      <c r="O167"/>
      <c r="P167"/>
      <c r="Q167"/>
      <c r="R167" s="28"/>
      <c r="S167"/>
      <c r="T167" s="210"/>
      <c r="U167" s="247"/>
      <c r="V167" s="210"/>
      <c r="W167" s="210"/>
      <c r="X167" s="210"/>
      <c r="Y167" s="210"/>
      <c r="Z167" s="9"/>
      <c r="AA167" s="9"/>
      <c r="AB167" s="9"/>
      <c r="AC167" s="9"/>
    </row>
    <row r="168" spans="1:29" s="214" customFormat="1" ht="14.25" x14ac:dyDescent="0.45">
      <c r="A168" s="1"/>
      <c r="B168" s="54"/>
      <c r="C168" s="66" t="s">
        <v>201</v>
      </c>
      <c r="D168" s="65"/>
      <c r="E168" s="110"/>
      <c r="F168" s="281">
        <f ca="1">'Lista VCP_BCI_2025'!F454</f>
        <v>5</v>
      </c>
      <c r="G168" s="282"/>
      <c r="H168" s="28"/>
      <c r="I168"/>
      <c r="J168"/>
      <c r="K168" s="222"/>
      <c r="L168" s="54"/>
      <c r="M168"/>
      <c r="N168"/>
      <c r="O168"/>
      <c r="P168"/>
      <c r="Q168"/>
      <c r="R168" s="28"/>
      <c r="S168"/>
      <c r="T168" s="210"/>
      <c r="U168" s="247"/>
      <c r="V168" s="210"/>
      <c r="W168" s="210"/>
      <c r="X168" s="210"/>
      <c r="Y168" s="210"/>
      <c r="Z168" s="9"/>
      <c r="AA168" s="9"/>
      <c r="AB168" s="9"/>
      <c r="AC168" s="9"/>
    </row>
    <row r="169" spans="1:29" s="214" customFormat="1" ht="14.25" x14ac:dyDescent="0.45">
      <c r="A169" s="7"/>
      <c r="B169" s="4"/>
      <c r="C169" s="67" t="s">
        <v>285</v>
      </c>
      <c r="D169" s="64"/>
      <c r="E169" s="112"/>
      <c r="F169" s="283">
        <f>F166/F165</f>
        <v>0</v>
      </c>
      <c r="G169" s="284"/>
      <c r="H169" s="27"/>
      <c r="I169"/>
      <c r="J169"/>
      <c r="K169" s="223"/>
      <c r="L169" s="4"/>
      <c r="M169"/>
      <c r="N169"/>
      <c r="O169"/>
      <c r="P169"/>
      <c r="Q169"/>
      <c r="R169" s="27"/>
      <c r="S169"/>
      <c r="T169" s="210"/>
      <c r="U169" s="247"/>
      <c r="V169" s="210"/>
      <c r="W169" s="210"/>
      <c r="X169" s="210"/>
      <c r="Y169" s="210"/>
      <c r="Z169" s="9"/>
      <c r="AA169" s="9"/>
      <c r="AB169" s="9"/>
      <c r="AC169" s="9"/>
    </row>
    <row r="170" spans="1:29" s="214" customFormat="1" ht="14.25" x14ac:dyDescent="0.45">
      <c r="A170" s="1"/>
      <c r="B170" s="54"/>
      <c r="C170" s="86"/>
      <c r="D170" s="84"/>
      <c r="E170" s="98"/>
      <c r="F170" s="28"/>
      <c r="G170" s="28"/>
      <c r="H170" s="84"/>
      <c r="I170"/>
      <c r="J170"/>
      <c r="K170" s="222"/>
      <c r="L170" s="54"/>
      <c r="M170"/>
      <c r="N170"/>
      <c r="O170"/>
      <c r="P170"/>
      <c r="Q170"/>
      <c r="R170" s="84"/>
      <c r="S170"/>
      <c r="T170" s="210"/>
      <c r="U170" s="247"/>
      <c r="V170" s="210"/>
      <c r="W170" s="210"/>
      <c r="X170" s="210"/>
      <c r="Y170" s="210"/>
      <c r="Z170" s="9"/>
      <c r="AA170" s="9"/>
      <c r="AB170" s="9"/>
      <c r="AC170" s="9"/>
    </row>
    <row r="171" spans="1:29" s="214" customFormat="1" ht="14.25" x14ac:dyDescent="0.45">
      <c r="A171" s="1"/>
      <c r="B171" s="54"/>
      <c r="C171" s="66" t="s">
        <v>275</v>
      </c>
      <c r="D171" s="65"/>
      <c r="E171" s="110"/>
      <c r="F171" s="281">
        <f>'Lista VCP_BCI_2025'!F457</f>
        <v>5</v>
      </c>
      <c r="G171" s="282"/>
      <c r="H171" s="28"/>
      <c r="I171"/>
      <c r="J171"/>
      <c r="K171" s="222"/>
      <c r="L171" s="54"/>
      <c r="M171"/>
      <c r="N171"/>
      <c r="O171"/>
      <c r="P171"/>
      <c r="Q171"/>
      <c r="R171" s="28"/>
      <c r="S171"/>
      <c r="T171" s="210"/>
      <c r="U171" s="247"/>
      <c r="V171" s="210"/>
      <c r="W171" s="210"/>
      <c r="X171" s="210"/>
      <c r="Y171" s="210"/>
      <c r="Z171" s="9"/>
      <c r="AA171" s="9"/>
      <c r="AB171" s="9"/>
      <c r="AC171" s="9"/>
    </row>
    <row r="172" spans="1:29" s="214" customFormat="1" ht="14.25" x14ac:dyDescent="0.45">
      <c r="A172" s="1"/>
      <c r="B172" s="54"/>
      <c r="C172" s="66" t="s">
        <v>202</v>
      </c>
      <c r="D172" s="65"/>
      <c r="E172" s="110"/>
      <c r="F172" s="281">
        <f>'Lista VCP_BCI_2025'!F458</f>
        <v>0</v>
      </c>
      <c r="G172" s="282"/>
      <c r="H172" s="28"/>
      <c r="I172"/>
      <c r="J172"/>
      <c r="K172" s="222"/>
      <c r="L172" s="54"/>
      <c r="M172"/>
      <c r="N172"/>
      <c r="O172"/>
      <c r="P172"/>
      <c r="Q172"/>
      <c r="R172" s="28"/>
      <c r="S172"/>
      <c r="T172" s="210"/>
      <c r="U172" s="247"/>
      <c r="V172" s="210"/>
      <c r="W172" s="210"/>
      <c r="X172" s="210"/>
      <c r="Y172" s="210"/>
      <c r="Z172" s="9"/>
      <c r="AA172" s="9"/>
      <c r="AB172" s="9"/>
      <c r="AC172" s="9"/>
    </row>
    <row r="173" spans="1:29" s="214" customFormat="1" ht="14.25" x14ac:dyDescent="0.45">
      <c r="A173" s="1"/>
      <c r="B173" s="54"/>
      <c r="C173" s="66" t="s">
        <v>203</v>
      </c>
      <c r="D173" s="65"/>
      <c r="E173" s="110"/>
      <c r="F173" s="281">
        <f>'Lista VCP_BCI_2025'!F459</f>
        <v>0</v>
      </c>
      <c r="G173" s="282"/>
      <c r="H173" s="28"/>
      <c r="I173"/>
      <c r="J173"/>
      <c r="K173" s="222"/>
      <c r="L173" s="54"/>
      <c r="M173"/>
      <c r="N173"/>
      <c r="O173"/>
      <c r="P173"/>
      <c r="Q173"/>
      <c r="R173" s="28"/>
      <c r="S173"/>
      <c r="T173" s="210"/>
      <c r="U173" s="247"/>
      <c r="V173" s="210"/>
      <c r="W173" s="210"/>
      <c r="X173" s="210"/>
      <c r="Y173" s="210"/>
      <c r="Z173" s="9"/>
      <c r="AA173" s="9"/>
      <c r="AB173" s="9"/>
      <c r="AC173" s="9"/>
    </row>
    <row r="174" spans="1:29" s="214" customFormat="1" ht="14.25" x14ac:dyDescent="0.45">
      <c r="A174" s="1"/>
      <c r="B174" s="54"/>
      <c r="C174" s="66" t="s">
        <v>201</v>
      </c>
      <c r="D174" s="65"/>
      <c r="E174" s="110"/>
      <c r="F174" s="281">
        <f>'Lista VCP_BCI_2025'!F460</f>
        <v>5</v>
      </c>
      <c r="G174" s="282"/>
      <c r="H174" s="28"/>
      <c r="I174"/>
      <c r="J174"/>
      <c r="K174" s="222"/>
      <c r="L174" s="54"/>
      <c r="M174"/>
      <c r="N174"/>
      <c r="O174"/>
      <c r="P174"/>
      <c r="Q174"/>
      <c r="R174" s="28"/>
      <c r="S174"/>
      <c r="T174" s="210"/>
      <c r="U174" s="247"/>
      <c r="V174" s="210"/>
      <c r="W174" s="210"/>
      <c r="X174" s="210"/>
      <c r="Y174" s="210"/>
      <c r="Z174" s="9"/>
      <c r="AA174" s="9"/>
      <c r="AB174" s="9"/>
      <c r="AC174" s="9"/>
    </row>
    <row r="175" spans="1:29" s="214" customFormat="1" ht="14.25" x14ac:dyDescent="0.45">
      <c r="A175" s="7"/>
      <c r="B175" s="4"/>
      <c r="C175" s="67" t="s">
        <v>285</v>
      </c>
      <c r="D175" s="64"/>
      <c r="E175" s="112"/>
      <c r="F175" s="283">
        <f>F172/F171</f>
        <v>0</v>
      </c>
      <c r="G175" s="284"/>
      <c r="H175" s="27"/>
      <c r="I175"/>
      <c r="J175"/>
      <c r="K175" s="223"/>
      <c r="L175" s="4"/>
      <c r="M175"/>
      <c r="N175"/>
      <c r="O175"/>
      <c r="P175"/>
      <c r="Q175"/>
      <c r="R175" s="27"/>
      <c r="S175"/>
      <c r="T175" s="210"/>
      <c r="U175" s="247"/>
      <c r="V175" s="210"/>
      <c r="W175" s="210"/>
      <c r="X175" s="210"/>
      <c r="Y175" s="210"/>
      <c r="Z175" s="9"/>
      <c r="AA175" s="9"/>
      <c r="AB175" s="9"/>
      <c r="AC175" s="9"/>
    </row>
    <row r="176" spans="1:29" s="214" customFormat="1" ht="14.25" x14ac:dyDescent="0.45">
      <c r="A176" s="1"/>
      <c r="B176" s="54"/>
      <c r="C176" s="58"/>
      <c r="D176" s="28"/>
      <c r="E176" s="54"/>
      <c r="F176" s="28"/>
      <c r="G176" s="28"/>
      <c r="H176" s="28"/>
      <c r="I176"/>
      <c r="J176"/>
      <c r="K176" s="222"/>
      <c r="L176" s="54"/>
      <c r="M176"/>
      <c r="N176"/>
      <c r="O176"/>
      <c r="P176"/>
      <c r="Q176"/>
      <c r="R176" s="28"/>
      <c r="S176"/>
      <c r="T176" s="210"/>
      <c r="U176" s="247"/>
      <c r="V176" s="210"/>
      <c r="W176" s="210"/>
      <c r="X176" s="210"/>
      <c r="Y176" s="210"/>
      <c r="Z176" s="9"/>
      <c r="AA176" s="9"/>
      <c r="AB176" s="9"/>
      <c r="AC176" s="9"/>
    </row>
    <row r="177" spans="1:29" s="214" customFormat="1" ht="14.25" x14ac:dyDescent="0.45">
      <c r="A177" s="1"/>
      <c r="B177" s="54"/>
      <c r="C177" s="1"/>
      <c r="D177" s="1"/>
      <c r="E177" s="54"/>
      <c r="F177" s="300" t="s">
        <v>304</v>
      </c>
      <c r="G177" s="301"/>
      <c r="H177" s="1"/>
      <c r="I177"/>
      <c r="J177"/>
      <c r="K177" s="222"/>
      <c r="L177" s="54"/>
      <c r="M177"/>
      <c r="N177"/>
      <c r="O177"/>
      <c r="P177"/>
      <c r="Q177"/>
      <c r="R177" s="1"/>
      <c r="S177"/>
      <c r="T177" s="210"/>
      <c r="U177" s="247"/>
      <c r="V177" s="210"/>
      <c r="W177" s="210"/>
      <c r="X177" s="210"/>
      <c r="Y177" s="210"/>
      <c r="Z177" s="9"/>
      <c r="AA177" s="9"/>
      <c r="AB177" s="9"/>
      <c r="AC177" s="9"/>
    </row>
    <row r="178" spans="1:29" s="214" customFormat="1" ht="14.25" x14ac:dyDescent="0.45">
      <c r="A178" s="1"/>
      <c r="B178" s="54"/>
      <c r="C178" s="275" t="s">
        <v>483</v>
      </c>
      <c r="D178" s="276"/>
      <c r="E178" s="302"/>
      <c r="F178" s="281" t="str">
        <f>'Lista VCP_BCI_2025'!F464</f>
        <v>Reprovado</v>
      </c>
      <c r="G178" s="282"/>
      <c r="H178" s="28"/>
      <c r="I178"/>
      <c r="J178"/>
      <c r="K178" s="222"/>
      <c r="L178" s="54"/>
      <c r="M178"/>
      <c r="N178"/>
      <c r="O178"/>
      <c r="P178"/>
      <c r="Q178"/>
      <c r="R178" s="28"/>
      <c r="S178"/>
      <c r="T178" s="210"/>
      <c r="U178" s="247"/>
      <c r="V178" s="210"/>
      <c r="W178" s="210"/>
      <c r="X178" s="210"/>
      <c r="Y178" s="210"/>
      <c r="Z178" s="9"/>
      <c r="AA178" s="9"/>
      <c r="AB178" s="9"/>
      <c r="AC178" s="9"/>
    </row>
    <row r="179" spans="1:29" s="214" customFormat="1" ht="14.25" x14ac:dyDescent="0.45">
      <c r="A179" s="1"/>
      <c r="B179" s="54"/>
      <c r="C179" s="86"/>
      <c r="D179" s="84"/>
      <c r="E179" s="98"/>
      <c r="F179" s="54"/>
      <c r="G179" s="54"/>
      <c r="H179" s="84"/>
      <c r="I179"/>
      <c r="J179"/>
      <c r="K179" s="222"/>
      <c r="L179" s="54"/>
      <c r="M179" s="86"/>
      <c r="N179" s="84"/>
      <c r="O179" s="98"/>
      <c r="P179" s="54"/>
      <c r="Q179" s="54"/>
      <c r="R179" s="84"/>
      <c r="S179"/>
      <c r="T179" s="210"/>
      <c r="U179" s="247"/>
      <c r="V179" s="210"/>
      <c r="W179" s="210"/>
      <c r="X179" s="210"/>
      <c r="Y179" s="210"/>
      <c r="Z179" s="9"/>
      <c r="AA179" s="9"/>
      <c r="AB179" s="9"/>
      <c r="AC179" s="9"/>
    </row>
    <row r="180" spans="1:29" s="210" customFormat="1" ht="14.25" x14ac:dyDescent="0.45">
      <c r="A180" s="1"/>
      <c r="B180" s="46"/>
      <c r="C180" s="3"/>
      <c r="D180" s="54"/>
      <c r="E180" s="98"/>
      <c r="F180" s="54"/>
      <c r="G180" s="54"/>
      <c r="H180" s="54"/>
      <c r="I180"/>
      <c r="J180"/>
      <c r="K180" s="222"/>
      <c r="L180" s="46"/>
      <c r="M180" s="3"/>
      <c r="N180" s="54"/>
      <c r="O180" s="98"/>
      <c r="P180" s="54"/>
      <c r="Q180" s="54"/>
      <c r="R180" s="54"/>
      <c r="S180"/>
      <c r="U180" s="247"/>
      <c r="Z180" s="9"/>
      <c r="AA180" s="9"/>
      <c r="AB180" s="9"/>
      <c r="AC180" s="9"/>
    </row>
    <row r="181" spans="1:29" ht="14.25" x14ac:dyDescent="0.45">
      <c r="A181" s="224"/>
      <c r="B181" s="238"/>
      <c r="C181" s="226"/>
      <c r="D181" s="239"/>
      <c r="E181" s="228"/>
      <c r="F181" s="239"/>
      <c r="G181" s="239"/>
      <c r="H181" s="239"/>
      <c r="I181" s="229"/>
      <c r="J181" s="229"/>
      <c r="K181" s="222"/>
      <c r="L181" s="238"/>
      <c r="M181" s="226"/>
      <c r="N181" s="239"/>
      <c r="O181" s="228"/>
      <c r="P181" s="239"/>
      <c r="Q181" s="239"/>
      <c r="R181" s="239"/>
      <c r="S181" s="229"/>
      <c r="T181" s="231"/>
      <c r="U181" s="247"/>
    </row>
    <row r="182" spans="1:29" ht="14.25" x14ac:dyDescent="0.45">
      <c r="I182"/>
      <c r="J182"/>
      <c r="S182"/>
    </row>
    <row r="183" spans="1:29" ht="14.25" x14ac:dyDescent="0.45">
      <c r="I183"/>
      <c r="J183"/>
      <c r="S183"/>
    </row>
    <row r="184" spans="1:29" ht="14.25" x14ac:dyDescent="0.45">
      <c r="I184"/>
      <c r="J184"/>
      <c r="S184"/>
    </row>
    <row r="185" spans="1:29" ht="14.25" x14ac:dyDescent="0.45">
      <c r="I185"/>
      <c r="J185"/>
      <c r="S185"/>
    </row>
    <row r="186" spans="1:29" ht="14.25" x14ac:dyDescent="0.45">
      <c r="I186"/>
      <c r="J186"/>
      <c r="S186"/>
    </row>
    <row r="187" spans="1:29" ht="14.25" x14ac:dyDescent="0.45">
      <c r="I187"/>
      <c r="J187"/>
      <c r="S187"/>
    </row>
    <row r="188" spans="1:29" ht="14.25" x14ac:dyDescent="0.45">
      <c r="I188"/>
      <c r="J188"/>
      <c r="S188"/>
    </row>
    <row r="189" spans="1:29" ht="14.25" x14ac:dyDescent="0.45">
      <c r="I189"/>
      <c r="J189"/>
      <c r="S189"/>
    </row>
    <row r="190" spans="1:29" ht="14.25" x14ac:dyDescent="0.45">
      <c r="I190"/>
      <c r="J190"/>
      <c r="S190"/>
    </row>
    <row r="191" spans="1:29" ht="14.25" x14ac:dyDescent="0.45">
      <c r="I191"/>
      <c r="J191"/>
      <c r="S191"/>
    </row>
    <row r="192" spans="1:29" ht="14.25" x14ac:dyDescent="0.45">
      <c r="I192"/>
      <c r="J192"/>
      <c r="S192"/>
    </row>
    <row r="193" spans="9:19" ht="14.25" x14ac:dyDescent="0.45">
      <c r="I193"/>
      <c r="J193"/>
      <c r="S193"/>
    </row>
    <row r="194" spans="9:19" ht="14.25" x14ac:dyDescent="0.45">
      <c r="I194"/>
      <c r="J194"/>
      <c r="S194"/>
    </row>
    <row r="195" spans="9:19" ht="14.25" x14ac:dyDescent="0.45">
      <c r="I195"/>
      <c r="J195"/>
      <c r="S195"/>
    </row>
    <row r="196" spans="9:19" ht="14.25" x14ac:dyDescent="0.45">
      <c r="I196"/>
      <c r="J196"/>
      <c r="S196"/>
    </row>
    <row r="197" spans="9:19" ht="14.25" x14ac:dyDescent="0.45">
      <c r="I197"/>
      <c r="J197"/>
      <c r="S197"/>
    </row>
  </sheetData>
  <dataConsolidate/>
  <mergeCells count="198">
    <mergeCell ref="F43:G43"/>
    <mergeCell ref="F44:G44"/>
    <mergeCell ref="F50:G50"/>
    <mergeCell ref="F51:G51"/>
    <mergeCell ref="F52:G52"/>
    <mergeCell ref="F20:G20"/>
    <mergeCell ref="F21:G21"/>
    <mergeCell ref="F37:G37"/>
    <mergeCell ref="F38:G38"/>
    <mergeCell ref="F39:G39"/>
    <mergeCell ref="F40:G40"/>
    <mergeCell ref="F41:G41"/>
    <mergeCell ref="F42:G42"/>
    <mergeCell ref="F22:G22"/>
    <mergeCell ref="F31:G31"/>
    <mergeCell ref="F32:G32"/>
    <mergeCell ref="F33:G33"/>
    <mergeCell ref="F34:G34"/>
    <mergeCell ref="F35:G35"/>
    <mergeCell ref="F23:G23"/>
    <mergeCell ref="F65:G65"/>
    <mergeCell ref="F66:G66"/>
    <mergeCell ref="F67:G67"/>
    <mergeCell ref="F69:G69"/>
    <mergeCell ref="F70:G70"/>
    <mergeCell ref="F74:G74"/>
    <mergeCell ref="F53:G53"/>
    <mergeCell ref="F54:G54"/>
    <mergeCell ref="F56:G56"/>
    <mergeCell ref="F57:G57"/>
    <mergeCell ref="F63:G63"/>
    <mergeCell ref="F64:G64"/>
    <mergeCell ref="F82:G82"/>
    <mergeCell ref="F83:G83"/>
    <mergeCell ref="F84:G84"/>
    <mergeCell ref="F86:G86"/>
    <mergeCell ref="F87:G87"/>
    <mergeCell ref="F92:G92"/>
    <mergeCell ref="F75:G75"/>
    <mergeCell ref="F76:G76"/>
    <mergeCell ref="F77:G77"/>
    <mergeCell ref="F78:G78"/>
    <mergeCell ref="F80:G80"/>
    <mergeCell ref="F81:G81"/>
    <mergeCell ref="F103:G103"/>
    <mergeCell ref="F104:G104"/>
    <mergeCell ref="F105:G105"/>
    <mergeCell ref="F93:G93"/>
    <mergeCell ref="F94:G94"/>
    <mergeCell ref="F95:G95"/>
    <mergeCell ref="F96:G96"/>
    <mergeCell ref="F98:G98"/>
    <mergeCell ref="F99:G99"/>
    <mergeCell ref="F141:G141"/>
    <mergeCell ref="F146:G146"/>
    <mergeCell ref="F147:G147"/>
    <mergeCell ref="F130:G130"/>
    <mergeCell ref="F131:G131"/>
    <mergeCell ref="F132:G132"/>
    <mergeCell ref="F117:G117"/>
    <mergeCell ref="F118:G118"/>
    <mergeCell ref="F119:G119"/>
    <mergeCell ref="F120:G120"/>
    <mergeCell ref="F122:G122"/>
    <mergeCell ref="F123:G123"/>
    <mergeCell ref="F134:G134"/>
    <mergeCell ref="F135:G135"/>
    <mergeCell ref="F136:G136"/>
    <mergeCell ref="F137:G137"/>
    <mergeCell ref="F138:G138"/>
    <mergeCell ref="F140:G140"/>
    <mergeCell ref="F128:G128"/>
    <mergeCell ref="F129:G129"/>
    <mergeCell ref="P20:Q20"/>
    <mergeCell ref="P21:Q21"/>
    <mergeCell ref="P22:Q22"/>
    <mergeCell ref="P31:Q31"/>
    <mergeCell ref="P32:Q32"/>
    <mergeCell ref="P33:Q33"/>
    <mergeCell ref="P34:Q34"/>
    <mergeCell ref="F110:G110"/>
    <mergeCell ref="F111:G111"/>
    <mergeCell ref="P35:Q35"/>
    <mergeCell ref="P37:Q37"/>
    <mergeCell ref="P38:Q38"/>
    <mergeCell ref="P39:Q39"/>
    <mergeCell ref="P40:Q40"/>
    <mergeCell ref="P41:Q41"/>
    <mergeCell ref="P81:Q81"/>
    <mergeCell ref="P82:Q82"/>
    <mergeCell ref="P83:Q83"/>
    <mergeCell ref="P84:Q84"/>
    <mergeCell ref="P86:Q86"/>
    <mergeCell ref="P87:Q87"/>
    <mergeCell ref="P74:Q74"/>
    <mergeCell ref="P75:Q75"/>
    <mergeCell ref="P76:Q76"/>
    <mergeCell ref="F112:G112"/>
    <mergeCell ref="F113:G113"/>
    <mergeCell ref="F114:G114"/>
    <mergeCell ref="F116:G116"/>
    <mergeCell ref="F100:G100"/>
    <mergeCell ref="F101:G101"/>
    <mergeCell ref="F102:G102"/>
    <mergeCell ref="F177:G177"/>
    <mergeCell ref="C178:E178"/>
    <mergeCell ref="F178:G178"/>
    <mergeCell ref="F172:G172"/>
    <mergeCell ref="F173:G173"/>
    <mergeCell ref="F174:G174"/>
    <mergeCell ref="F175:G175"/>
    <mergeCell ref="F148:G148"/>
    <mergeCell ref="F149:G149"/>
    <mergeCell ref="F150:G150"/>
    <mergeCell ref="F169:G169"/>
    <mergeCell ref="F171:G171"/>
    <mergeCell ref="F159:G159"/>
    <mergeCell ref="C164:G164"/>
    <mergeCell ref="F165:G165"/>
    <mergeCell ref="F166:G166"/>
    <mergeCell ref="F167:G167"/>
    <mergeCell ref="F168:G168"/>
    <mergeCell ref="F152:G152"/>
    <mergeCell ref="F153:G153"/>
    <mergeCell ref="F154:G154"/>
    <mergeCell ref="F155:G155"/>
    <mergeCell ref="F156:G156"/>
    <mergeCell ref="F158:G158"/>
    <mergeCell ref="P42:Q42"/>
    <mergeCell ref="P43:Q43"/>
    <mergeCell ref="P44:Q44"/>
    <mergeCell ref="P50:Q50"/>
    <mergeCell ref="P51:Q51"/>
    <mergeCell ref="P64:Q64"/>
    <mergeCell ref="P65:Q65"/>
    <mergeCell ref="P66:Q66"/>
    <mergeCell ref="P67:Q67"/>
    <mergeCell ref="P69:Q69"/>
    <mergeCell ref="P70:Q70"/>
    <mergeCell ref="P52:Q52"/>
    <mergeCell ref="P53:Q53"/>
    <mergeCell ref="P54:Q54"/>
    <mergeCell ref="P56:Q56"/>
    <mergeCell ref="P57:Q57"/>
    <mergeCell ref="P63:Q63"/>
    <mergeCell ref="P77:Q77"/>
    <mergeCell ref="P78:Q78"/>
    <mergeCell ref="P80:Q80"/>
    <mergeCell ref="P99:Q99"/>
    <mergeCell ref="P100:Q100"/>
    <mergeCell ref="P101:Q101"/>
    <mergeCell ref="P102:Q102"/>
    <mergeCell ref="P103:Q103"/>
    <mergeCell ref="P104:Q104"/>
    <mergeCell ref="P92:Q92"/>
    <mergeCell ref="P93:Q93"/>
    <mergeCell ref="P94:Q94"/>
    <mergeCell ref="P95:Q95"/>
    <mergeCell ref="P96:Q96"/>
    <mergeCell ref="P98:Q98"/>
    <mergeCell ref="P130:Q130"/>
    <mergeCell ref="P131:Q131"/>
    <mergeCell ref="P116:Q116"/>
    <mergeCell ref="P117:Q117"/>
    <mergeCell ref="P118:Q118"/>
    <mergeCell ref="P119:Q119"/>
    <mergeCell ref="P120:Q120"/>
    <mergeCell ref="P122:Q122"/>
    <mergeCell ref="P105:Q105"/>
    <mergeCell ref="P110:Q110"/>
    <mergeCell ref="P111:Q111"/>
    <mergeCell ref="P112:Q112"/>
    <mergeCell ref="P113:Q113"/>
    <mergeCell ref="P114:Q114"/>
    <mergeCell ref="P23:Q23"/>
    <mergeCell ref="P158:Q158"/>
    <mergeCell ref="P159:Q159"/>
    <mergeCell ref="P150:Q150"/>
    <mergeCell ref="P152:Q152"/>
    <mergeCell ref="P153:Q153"/>
    <mergeCell ref="P154:Q154"/>
    <mergeCell ref="P155:Q155"/>
    <mergeCell ref="P156:Q156"/>
    <mergeCell ref="P140:Q140"/>
    <mergeCell ref="P141:Q141"/>
    <mergeCell ref="P146:Q146"/>
    <mergeCell ref="P147:Q147"/>
    <mergeCell ref="P148:Q148"/>
    <mergeCell ref="P149:Q149"/>
    <mergeCell ref="P132:Q132"/>
    <mergeCell ref="P134:Q134"/>
    <mergeCell ref="P135:Q135"/>
    <mergeCell ref="P136:Q136"/>
    <mergeCell ref="P137:Q137"/>
    <mergeCell ref="P138:Q138"/>
    <mergeCell ref="P123:Q123"/>
    <mergeCell ref="P128:Q128"/>
    <mergeCell ref="P129:Q129"/>
  </mergeCells>
  <conditionalFormatting sqref="F41:G41 F84:G84 F102:G102 F120:G120 F138:G138 F156:G156">
    <cfRule type="cellIs" dxfId="30" priority="54" operator="equal">
      <formula>1</formula>
    </cfRule>
    <cfRule type="cellIs" dxfId="29" priority="55" operator="equal">
      <formula>1</formula>
    </cfRule>
    <cfRule type="cellIs" dxfId="28" priority="58" operator="lessThan">
      <formula>1</formula>
    </cfRule>
  </conditionalFormatting>
  <conditionalFormatting sqref="F54:G54">
    <cfRule type="cellIs" dxfId="27" priority="50" operator="lessThan">
      <formula>1</formula>
    </cfRule>
    <cfRule type="cellIs" dxfId="26" priority="51" operator="between">
      <formula>#REF!</formula>
      <formula>1</formula>
    </cfRule>
  </conditionalFormatting>
  <conditionalFormatting sqref="F67:G67">
    <cfRule type="cellIs" dxfId="25" priority="47" operator="lessThan">
      <formula>1</formula>
    </cfRule>
    <cfRule type="cellIs" dxfId="24" priority="48" operator="between">
      <formula>#REF!</formula>
      <formula>1</formula>
    </cfRule>
  </conditionalFormatting>
  <conditionalFormatting sqref="F78:G78 F96:G96 F114:G114 F132:G132 F150:G150">
    <cfRule type="cellIs" dxfId="23" priority="46" operator="lessThan">
      <formula>#REF!</formula>
    </cfRule>
    <cfRule type="cellIs" dxfId="22" priority="59" operator="between">
      <formula>#REF!</formula>
      <formula>1</formula>
    </cfRule>
  </conditionalFormatting>
  <conditionalFormatting sqref="F169:G169">
    <cfRule type="cellIs" dxfId="21" priority="31" operator="lessThan">
      <formula>#REF!</formula>
    </cfRule>
    <cfRule type="cellIs" dxfId="20" priority="37" operator="between">
      <formula>#REF!</formula>
      <formula>1</formula>
    </cfRule>
  </conditionalFormatting>
  <conditionalFormatting sqref="F175:G175">
    <cfRule type="cellIs" dxfId="19" priority="32" operator="equal">
      <formula>1</formula>
    </cfRule>
    <cfRule type="cellIs" dxfId="18" priority="33" operator="equal">
      <formula>1</formula>
    </cfRule>
    <cfRule type="cellIs" dxfId="17" priority="36" operator="lessThan">
      <formula>1</formula>
    </cfRule>
  </conditionalFormatting>
  <conditionalFormatting sqref="I9:I17">
    <cfRule type="cellIs" dxfId="16" priority="44" operator="equal">
      <formula>"Reprovado"</formula>
    </cfRule>
    <cfRule type="cellIs" dxfId="15" priority="45" operator="equal">
      <formula>"Aprovado"</formula>
    </cfRule>
  </conditionalFormatting>
  <conditionalFormatting sqref="I18">
    <cfRule type="cellIs" dxfId="14" priority="42" operator="equal">
      <formula>"REPROVADO"</formula>
    </cfRule>
    <cfRule type="cellIs" dxfId="13" priority="43" operator="equal">
      <formula>"APROVADO"</formula>
    </cfRule>
  </conditionalFormatting>
  <conditionalFormatting sqref="P35:Q35 P78:Q78 P96:Q96 P114:Q114 P132:Q132">
    <cfRule type="cellIs" dxfId="12" priority="12" operator="lessThan">
      <formula>#REF!</formula>
    </cfRule>
    <cfRule type="cellIs" dxfId="11" priority="24" operator="between">
      <formula>#REF!</formula>
      <formula>1</formula>
    </cfRule>
  </conditionalFormatting>
  <conditionalFormatting sqref="P41:Q41 P84:Q84 P102:Q102 P120:Q120 P138:Q138 P156:Q156">
    <cfRule type="cellIs" dxfId="10" priority="19" operator="equal">
      <formula>1</formula>
    </cfRule>
    <cfRule type="cellIs" dxfId="9" priority="20" operator="equal">
      <formula>1</formula>
    </cfRule>
    <cfRule type="cellIs" dxfId="8" priority="23" operator="lessThan">
      <formula>1</formula>
    </cfRule>
  </conditionalFormatting>
  <conditionalFormatting sqref="P54:Q54">
    <cfRule type="cellIs" dxfId="7" priority="15" operator="lessThan">
      <formula>1</formula>
    </cfRule>
    <cfRule type="cellIs" dxfId="6" priority="16" operator="between">
      <formula>#REF!</formula>
      <formula>1</formula>
    </cfRule>
  </conditionalFormatting>
  <conditionalFormatting sqref="P67:Q67">
    <cfRule type="cellIs" dxfId="5" priority="13" operator="lessThan">
      <formula>1</formula>
    </cfRule>
    <cfRule type="cellIs" dxfId="4" priority="14" operator="between">
      <formula>#REF!</formula>
      <formula>1</formula>
    </cfRule>
  </conditionalFormatting>
  <conditionalFormatting sqref="S9:S17">
    <cfRule type="cellIs" dxfId="3" priority="10" operator="equal">
      <formula>"Reprovado"</formula>
    </cfRule>
    <cfRule type="cellIs" dxfId="2" priority="11" operator="equal">
      <formula>"Aprovado"</formula>
    </cfRule>
  </conditionalFormatting>
  <conditionalFormatting sqref="S18">
    <cfRule type="cellIs" dxfId="1" priority="8" operator="equal">
      <formula>"REPROVADO"</formula>
    </cfRule>
    <cfRule type="cellIs" dxfId="0" priority="9" operator="equal">
      <formula>"APROVADO"</formula>
    </cfRule>
  </conditionalFormatting>
  <hyperlinks>
    <hyperlink ref="C47" location="'Lista VDP'!B59" display="VOLTAR AO TOPO &gt;&gt;" xr:uid="{77F65FBE-BE83-4421-A316-4FC3BD0A0111}"/>
    <hyperlink ref="C9" location="'Lista VDP'!B80" display="1. Contrato de Trabalho" xr:uid="{ED8C2507-093F-4FC9-83A3-72ACDA71B022}"/>
    <hyperlink ref="M47" location="'Lista VDP'!B59" display="VOLTAR AO TOPO &gt;&gt;" xr:uid="{F9502947-8834-4C2A-8C70-59678110398B}"/>
    <hyperlink ref="M9" location="'Lista VDP'!B80" display="1. Contrato de Trabalho" xr:uid="{ABE918DB-97CA-475D-980D-FC3DE003E3F6}"/>
    <hyperlink ref="M10" location="'Lista VDP'!B80" display="1. Contrato de Trabalho" xr:uid="{7EE9911B-ED7C-433B-A07C-C06112B1666E}"/>
    <hyperlink ref="M11" location="'Lista VDP'!B80" display="1. Contrato de Trabalho" xr:uid="{07FEB8A0-7551-488F-98F2-AFD13AC6FF19}"/>
    <hyperlink ref="M12" location="'Lista VDP'!B80" display="1. Contrato de Trabalho" xr:uid="{0115900E-49BB-48E5-AC8E-B97F89F966A3}"/>
    <hyperlink ref="M13" location="'Lista VDP'!B80" display="1. Contrato de Trabalho" xr:uid="{9B255328-71CB-454A-BA3D-A1139DAAED30}"/>
    <hyperlink ref="M14" location="'Lista VDP'!B80" display="1. Contrato de Trabalho" xr:uid="{8B2A69C0-F6FB-483F-B5C8-802024E19265}"/>
    <hyperlink ref="M15" location="'Lista VDP'!B80" display="1. Contrato de Trabalho" xr:uid="{4E8C5685-F0BC-400F-9171-8B1CCB03152F}"/>
    <hyperlink ref="M16" location="'Lista VDP'!B80" display="1. Contrato de Trabalho" xr:uid="{4EE23759-E862-4936-8391-E4A92B3621DF}"/>
  </hyperlinks>
  <pageMargins left="0.39370078740157483" right="0.39370078740157483" top="0.78740157480314965" bottom="0.78740157480314965" header="0.31496062992125984" footer="0.31496062992125984"/>
  <pageSetup paperSize="9" scale="70" orientation="landscape" horizontalDpi="4294967292" verticalDpi="4294967292" r:id="rId1"/>
  <rowBreaks count="1" manualBreakCount="1">
    <brk id="28"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F9"/>
  <sheetViews>
    <sheetView workbookViewId="0">
      <selection activeCell="B2" sqref="B2"/>
    </sheetView>
  </sheetViews>
  <sheetFormatPr defaultRowHeight="14.25" x14ac:dyDescent="0.45"/>
  <sheetData>
    <row r="1" spans="1:6" x14ac:dyDescent="0.45">
      <c r="A1" t="s">
        <v>321</v>
      </c>
      <c r="B1" t="s">
        <v>349</v>
      </c>
      <c r="E1" s="305" t="s">
        <v>322</v>
      </c>
      <c r="F1" s="305"/>
    </row>
    <row r="2" spans="1:6" x14ac:dyDescent="0.45">
      <c r="E2" s="161" t="s">
        <v>323</v>
      </c>
      <c r="F2" s="161" t="s">
        <v>324</v>
      </c>
    </row>
    <row r="3" spans="1:6" x14ac:dyDescent="0.45">
      <c r="E3" s="162">
        <v>1</v>
      </c>
      <c r="F3" s="162" t="s">
        <v>325</v>
      </c>
    </row>
    <row r="4" spans="1:6" x14ac:dyDescent="0.45">
      <c r="E4" s="162">
        <v>2</v>
      </c>
      <c r="F4" s="162" t="s">
        <v>326</v>
      </c>
    </row>
    <row r="5" spans="1:6" x14ac:dyDescent="0.45">
      <c r="E5" s="162">
        <v>4</v>
      </c>
      <c r="F5" s="162" t="s">
        <v>327</v>
      </c>
    </row>
    <row r="6" spans="1:6" x14ac:dyDescent="0.45">
      <c r="E6" s="162">
        <v>5</v>
      </c>
      <c r="F6" s="162" t="s">
        <v>328</v>
      </c>
    </row>
    <row r="7" spans="1:6" x14ac:dyDescent="0.45">
      <c r="E7" s="162">
        <v>6</v>
      </c>
      <c r="F7" s="162" t="s">
        <v>329</v>
      </c>
    </row>
    <row r="8" spans="1:6" x14ac:dyDescent="0.45">
      <c r="E8" s="162">
        <v>8</v>
      </c>
      <c r="F8" s="162" t="s">
        <v>330</v>
      </c>
    </row>
    <row r="9" spans="1:6" x14ac:dyDescent="0.45">
      <c r="E9" s="162">
        <v>9</v>
      </c>
      <c r="F9" s="162" t="s">
        <v>331</v>
      </c>
    </row>
  </sheetData>
  <mergeCells count="1">
    <mergeCell ref="E1:F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Lista VCP_BCI_2025</vt:lpstr>
      <vt:lpstr>Lista VCP_ABR_2025(nao_editar)</vt:lpstr>
      <vt:lpstr>Resumo (nao_editar)</vt:lpstr>
      <vt:lpstr>Configuracao</vt:lpstr>
      <vt:lpstr>'Lista VCP_ABR_2025(nao_editar)'!Area_de_impressao</vt:lpstr>
      <vt:lpstr>'Lista VCP_BCI_2025'!Area_de_impressao</vt:lpstr>
      <vt:lpstr>'Resumo (nao_editar)'!Area_de_impressao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Antonio Carneiro</dc:creator>
  <cp:lastModifiedBy>Yanna karoline Santos da Costa</cp:lastModifiedBy>
  <dcterms:created xsi:type="dcterms:W3CDTF">2022-01-28T20:17:07Z</dcterms:created>
  <dcterms:modified xsi:type="dcterms:W3CDTF">2026-01-05T20:02:22Z</dcterms:modified>
</cp:coreProperties>
</file>